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nd\Documents\Stevens\Teaching\Fin 638\Session 6\"/>
    </mc:Choice>
  </mc:AlternateContent>
  <xr:revisionPtr revIDLastSave="0" documentId="13_ncr:1_{2479B493-4171-47F8-B81A-ADF0C89780C5}" xr6:coauthVersionLast="47" xr6:coauthVersionMax="47" xr10:uidLastSave="{00000000-0000-0000-0000-000000000000}"/>
  <bookViews>
    <workbookView xWindow="-110" yWindow="-110" windowWidth="24220" windowHeight="15500" firstSheet="15" activeTab="21" xr2:uid="{A99338F7-D124-454C-9362-CD6414E3C07F}"/>
  </bookViews>
  <sheets>
    <sheet name="README" sheetId="23" r:id="rId1"/>
    <sheet name="AAPL" sheetId="3" r:id="rId2"/>
    <sheet name="AMT" sheetId="8" r:id="rId3"/>
    <sheet name="BHP" sheetId="9" r:id="rId4"/>
    <sheet name="BRK-A" sheetId="10" r:id="rId5"/>
    <sheet name="EBR" sheetId="11" r:id="rId6"/>
    <sheet name="HDB" sheetId="12" r:id="rId7"/>
    <sheet name="HYG" sheetId="13" r:id="rId8"/>
    <sheet name="ISEE" sheetId="31" r:id="rId9"/>
    <sheet name="JNJ" sheetId="14" r:id="rId10"/>
    <sheet name="LVMUY" sheetId="15" r:id="rId11"/>
    <sheet name="MMAT" sheetId="30" r:id="rId12"/>
    <sheet name="PG" sheetId="16" r:id="rId13"/>
    <sheet name="RHHBY" sheetId="17" r:id="rId14"/>
    <sheet name="TCEHY" sheetId="18" r:id="rId15"/>
    <sheet name="TSLA" sheetId="19" r:id="rId16"/>
    <sheet name="WMT" sheetId="20" r:id="rId17"/>
    <sheet name="XOM" sheetId="21" r:id="rId18"/>
    <sheet name="^TYX" sheetId="22" r:id="rId19"/>
    <sheet name="SummaryStats" sheetId="24" state="hidden" r:id="rId20"/>
    <sheet name="Calculations" sheetId="28" state="hidden" r:id="rId21"/>
    <sheet name="EfficientFrontier" sheetId="29" r:id="rId22"/>
  </sheets>
  <definedNames>
    <definedName name="A">Calculations!$B$66</definedName>
    <definedName name="B">Calculations!$B$67</definedName>
    <definedName name="CC">Calculations!$B$68</definedName>
    <definedName name="D">Calculations!$B$69</definedName>
    <definedName name="E">Calculations!$B$70</definedName>
    <definedName name="EndDate">README!$B$1</definedName>
    <definedName name="Rf">Calculations!$B$1</definedName>
    <definedName name="Rmax">Calculations!$B$72</definedName>
    <definedName name="Rtangent">Calculations!$B$71</definedName>
    <definedName name="SigmaInv">Calculations!$B$4:$AE$33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28" l="1"/>
  <c r="J61" i="31"/>
  <c r="I61" i="31"/>
  <c r="J60" i="31"/>
  <c r="I60" i="31"/>
  <c r="J59" i="31"/>
  <c r="I59" i="31"/>
  <c r="J58" i="31"/>
  <c r="I58" i="31"/>
  <c r="J57" i="31"/>
  <c r="I57" i="31"/>
  <c r="J56" i="31"/>
  <c r="I56" i="31"/>
  <c r="J55" i="31"/>
  <c r="I55" i="31"/>
  <c r="J54" i="31"/>
  <c r="I54" i="31"/>
  <c r="J53" i="31"/>
  <c r="I53" i="31"/>
  <c r="J52" i="31"/>
  <c r="I52" i="31"/>
  <c r="J51" i="31"/>
  <c r="I51" i="31"/>
  <c r="J50" i="31"/>
  <c r="I50" i="31"/>
  <c r="J49" i="31"/>
  <c r="I49" i="31"/>
  <c r="J48" i="31"/>
  <c r="I48" i="31"/>
  <c r="J47" i="31"/>
  <c r="I47" i="31"/>
  <c r="J46" i="31"/>
  <c r="I46" i="31"/>
  <c r="J45" i="31"/>
  <c r="I45" i="31"/>
  <c r="J44" i="31"/>
  <c r="I44" i="31"/>
  <c r="J43" i="31"/>
  <c r="I43" i="31"/>
  <c r="J42" i="31"/>
  <c r="I42" i="31"/>
  <c r="J41" i="31"/>
  <c r="I41" i="31"/>
  <c r="J40" i="31"/>
  <c r="I40" i="31"/>
  <c r="J39" i="31"/>
  <c r="I39" i="31"/>
  <c r="J38" i="31"/>
  <c r="I38" i="31"/>
  <c r="J37" i="31"/>
  <c r="I37" i="31"/>
  <c r="J36" i="31"/>
  <c r="I36" i="31"/>
  <c r="J35" i="31"/>
  <c r="I35" i="31"/>
  <c r="J34" i="31"/>
  <c r="I34" i="31"/>
  <c r="J33" i="31"/>
  <c r="I33" i="31"/>
  <c r="J32" i="31"/>
  <c r="I32" i="31"/>
  <c r="J31" i="31"/>
  <c r="I31" i="31"/>
  <c r="J30" i="31"/>
  <c r="I30" i="31"/>
  <c r="J29" i="31"/>
  <c r="I29" i="31"/>
  <c r="J28" i="31"/>
  <c r="I28" i="31"/>
  <c r="J27" i="31"/>
  <c r="I27" i="31"/>
  <c r="J26" i="31"/>
  <c r="I26" i="31"/>
  <c r="J25" i="31"/>
  <c r="I25" i="31"/>
  <c r="J24" i="31"/>
  <c r="I24" i="31"/>
  <c r="J23" i="31"/>
  <c r="I23" i="31"/>
  <c r="J22" i="31"/>
  <c r="I22" i="31"/>
  <c r="J21" i="31"/>
  <c r="I21" i="31"/>
  <c r="J20" i="31"/>
  <c r="I20" i="31"/>
  <c r="J19" i="31"/>
  <c r="I19" i="31"/>
  <c r="J18" i="31"/>
  <c r="I18" i="31"/>
  <c r="J17" i="31"/>
  <c r="I17" i="31"/>
  <c r="J16" i="31"/>
  <c r="I16" i="31"/>
  <c r="J15" i="31"/>
  <c r="I15" i="31"/>
  <c r="J14" i="31"/>
  <c r="I14" i="31"/>
  <c r="J13" i="31"/>
  <c r="I13" i="31"/>
  <c r="J12" i="31"/>
  <c r="I12" i="31"/>
  <c r="J11" i="31"/>
  <c r="I11" i="31"/>
  <c r="J10" i="31"/>
  <c r="I10" i="31"/>
  <c r="J9" i="31"/>
  <c r="I9" i="31"/>
  <c r="J8" i="31"/>
  <c r="I8" i="31"/>
  <c r="J7" i="31"/>
  <c r="I7" i="31"/>
  <c r="J6" i="31"/>
  <c r="I6" i="31"/>
  <c r="J5" i="31"/>
  <c r="I5" i="31"/>
  <c r="J4" i="31"/>
  <c r="I4" i="31"/>
  <c r="J3" i="31"/>
  <c r="I3" i="31"/>
  <c r="M1" i="31" a="1"/>
  <c r="M1" i="31" s="1"/>
  <c r="M2" i="31" s="1"/>
  <c r="J61" i="30"/>
  <c r="I61" i="30"/>
  <c r="J60" i="30"/>
  <c r="I60" i="30"/>
  <c r="J59" i="30"/>
  <c r="I59" i="30"/>
  <c r="J58" i="30"/>
  <c r="I58" i="30"/>
  <c r="J57" i="30"/>
  <c r="I57" i="30"/>
  <c r="J56" i="30"/>
  <c r="I56" i="30"/>
  <c r="J55" i="30"/>
  <c r="I55" i="30"/>
  <c r="J54" i="30"/>
  <c r="I54" i="30"/>
  <c r="J53" i="30"/>
  <c r="I53" i="30"/>
  <c r="J52" i="30"/>
  <c r="I52" i="30"/>
  <c r="J51" i="30"/>
  <c r="I51" i="30"/>
  <c r="J50" i="30"/>
  <c r="I50" i="30"/>
  <c r="J49" i="30"/>
  <c r="I49" i="30"/>
  <c r="J48" i="30"/>
  <c r="I48" i="30"/>
  <c r="J47" i="30"/>
  <c r="I47" i="30"/>
  <c r="J46" i="30"/>
  <c r="I46" i="30"/>
  <c r="J45" i="30"/>
  <c r="I45" i="30"/>
  <c r="J44" i="30"/>
  <c r="I44" i="30"/>
  <c r="J43" i="30"/>
  <c r="I43" i="30"/>
  <c r="J42" i="30"/>
  <c r="I42" i="30"/>
  <c r="J41" i="30"/>
  <c r="I41" i="30"/>
  <c r="J40" i="30"/>
  <c r="I40" i="30"/>
  <c r="J39" i="30"/>
  <c r="I39" i="30"/>
  <c r="J38" i="30"/>
  <c r="I38" i="30"/>
  <c r="J37" i="30"/>
  <c r="I37" i="30"/>
  <c r="J36" i="30"/>
  <c r="I36" i="30"/>
  <c r="J35" i="30"/>
  <c r="I35" i="30"/>
  <c r="J34" i="30"/>
  <c r="I34" i="30"/>
  <c r="J33" i="30"/>
  <c r="I33" i="30"/>
  <c r="J32" i="30"/>
  <c r="I32" i="30"/>
  <c r="J31" i="30"/>
  <c r="I31" i="30"/>
  <c r="J30" i="30"/>
  <c r="I30" i="30"/>
  <c r="J29" i="30"/>
  <c r="I29" i="30"/>
  <c r="J28" i="30"/>
  <c r="I28" i="30"/>
  <c r="J27" i="30"/>
  <c r="I27" i="30"/>
  <c r="J26" i="30"/>
  <c r="I26" i="30"/>
  <c r="J25" i="30"/>
  <c r="I25" i="30"/>
  <c r="J24" i="30"/>
  <c r="I24" i="30"/>
  <c r="J23" i="30"/>
  <c r="I23" i="30"/>
  <c r="J22" i="30"/>
  <c r="I22" i="30"/>
  <c r="J21" i="30"/>
  <c r="I21" i="30"/>
  <c r="J20" i="30"/>
  <c r="I20" i="30"/>
  <c r="J19" i="30"/>
  <c r="I19" i="30"/>
  <c r="J18" i="30"/>
  <c r="I18" i="30"/>
  <c r="J17" i="30"/>
  <c r="I17" i="30"/>
  <c r="J16" i="30"/>
  <c r="I16" i="30"/>
  <c r="J15" i="30"/>
  <c r="I15" i="30"/>
  <c r="J14" i="30"/>
  <c r="I14" i="30"/>
  <c r="J13" i="30"/>
  <c r="I13" i="30"/>
  <c r="J12" i="30"/>
  <c r="I12" i="30"/>
  <c r="J11" i="30"/>
  <c r="I11" i="30"/>
  <c r="J10" i="30"/>
  <c r="I10" i="30"/>
  <c r="J9" i="30"/>
  <c r="I9" i="30"/>
  <c r="J8" i="30"/>
  <c r="I8" i="30"/>
  <c r="J7" i="30"/>
  <c r="I7" i="30"/>
  <c r="J6" i="30"/>
  <c r="I6" i="30"/>
  <c r="J5" i="30"/>
  <c r="I5" i="30"/>
  <c r="J4" i="30"/>
  <c r="I4" i="30"/>
  <c r="J3" i="30"/>
  <c r="I3" i="30"/>
  <c r="M1" i="30" a="1"/>
  <c r="M1" i="30" s="1"/>
  <c r="M2" i="30" s="1"/>
  <c r="G74" i="28"/>
  <c r="M1" i="22" a="1"/>
  <c r="M1" i="22" s="1"/>
  <c r="M2" i="22" s="1"/>
  <c r="M1" i="21" a="1"/>
  <c r="M1" i="21" s="1"/>
  <c r="M2" i="21" s="1"/>
  <c r="M1" i="20" a="1"/>
  <c r="M1" i="20" s="1"/>
  <c r="M2" i="20" s="1"/>
  <c r="M1" i="19" a="1"/>
  <c r="M1" i="19" s="1"/>
  <c r="M2" i="19" s="1"/>
  <c r="M1" i="18" a="1"/>
  <c r="M1" i="18" s="1"/>
  <c r="M2" i="18" s="1"/>
  <c r="M1" i="17" a="1"/>
  <c r="M1" i="17" s="1"/>
  <c r="M2" i="17" s="1"/>
  <c r="M1" i="16" a="1"/>
  <c r="M1" i="16" s="1"/>
  <c r="M2" i="16" s="1"/>
  <c r="M1" i="15" a="1"/>
  <c r="M1" i="15" s="1"/>
  <c r="M2" i="15" s="1"/>
  <c r="M1" i="14" a="1"/>
  <c r="M1" i="14" s="1"/>
  <c r="M2" i="14" s="1"/>
  <c r="M1" i="13" a="1"/>
  <c r="M1" i="13" s="1"/>
  <c r="M2" i="13" s="1"/>
  <c r="M1" i="12" a="1"/>
  <c r="M1" i="12" s="1"/>
  <c r="M2" i="12" s="1"/>
  <c r="M1" i="11" a="1"/>
  <c r="M1" i="11" s="1"/>
  <c r="M2" i="11" s="1"/>
  <c r="M1" i="10" a="1"/>
  <c r="M1" i="10" s="1"/>
  <c r="M2" i="10" s="1"/>
  <c r="M1" i="9" a="1"/>
  <c r="M1" i="9" s="1"/>
  <c r="M2" i="9" s="1"/>
  <c r="M1" i="8" a="1"/>
  <c r="M1" i="8" s="1"/>
  <c r="M2" i="8" s="1"/>
  <c r="M1" i="3" a="1"/>
  <c r="M1" i="3" s="1"/>
  <c r="M2" i="3" s="1"/>
  <c r="J61" i="21"/>
  <c r="I61" i="21"/>
  <c r="J60" i="21"/>
  <c r="I60" i="21"/>
  <c r="J59" i="21"/>
  <c r="I59" i="21"/>
  <c r="J58" i="21"/>
  <c r="I58" i="21"/>
  <c r="J57" i="21"/>
  <c r="I57" i="21"/>
  <c r="J56" i="21"/>
  <c r="I56" i="21"/>
  <c r="J55" i="21"/>
  <c r="I55" i="21"/>
  <c r="J54" i="21"/>
  <c r="I54" i="21"/>
  <c r="J53" i="21"/>
  <c r="I53" i="21"/>
  <c r="J52" i="21"/>
  <c r="I52" i="21"/>
  <c r="J51" i="21"/>
  <c r="I51" i="21"/>
  <c r="J50" i="21"/>
  <c r="I50" i="21"/>
  <c r="J49" i="21"/>
  <c r="I49" i="21"/>
  <c r="J48" i="21"/>
  <c r="I48" i="21"/>
  <c r="J47" i="21"/>
  <c r="I47" i="21"/>
  <c r="J46" i="21"/>
  <c r="I46" i="21"/>
  <c r="J45" i="21"/>
  <c r="I45" i="21"/>
  <c r="J44" i="21"/>
  <c r="I44" i="21"/>
  <c r="J43" i="21"/>
  <c r="I43" i="21"/>
  <c r="J42" i="21"/>
  <c r="I42" i="21"/>
  <c r="J41" i="21"/>
  <c r="I41" i="21"/>
  <c r="J40" i="21"/>
  <c r="I40" i="21"/>
  <c r="J39" i="21"/>
  <c r="I39" i="21"/>
  <c r="J38" i="21"/>
  <c r="I38" i="21"/>
  <c r="J37" i="21"/>
  <c r="I37" i="21"/>
  <c r="J36" i="21"/>
  <c r="I36" i="21"/>
  <c r="J35" i="21"/>
  <c r="I35" i="21"/>
  <c r="J34" i="21"/>
  <c r="I34" i="21"/>
  <c r="J33" i="21"/>
  <c r="I33" i="21"/>
  <c r="J32" i="21"/>
  <c r="I32" i="21"/>
  <c r="J31" i="21"/>
  <c r="I31" i="21"/>
  <c r="J30" i="21"/>
  <c r="I30" i="21"/>
  <c r="J29" i="21"/>
  <c r="I29" i="21"/>
  <c r="J28" i="21"/>
  <c r="I28" i="21"/>
  <c r="J27" i="21"/>
  <c r="I27" i="21"/>
  <c r="J26" i="21"/>
  <c r="I26" i="21"/>
  <c r="J25" i="21"/>
  <c r="I25" i="21"/>
  <c r="J24" i="21"/>
  <c r="I24" i="21"/>
  <c r="J23" i="21"/>
  <c r="I23" i="21"/>
  <c r="J22" i="21"/>
  <c r="I22" i="21"/>
  <c r="J21" i="21"/>
  <c r="I21" i="21"/>
  <c r="J20" i="21"/>
  <c r="I20" i="21"/>
  <c r="J19" i="21"/>
  <c r="I19" i="21"/>
  <c r="J18" i="21"/>
  <c r="I18" i="21"/>
  <c r="J17" i="21"/>
  <c r="I17" i="21"/>
  <c r="J16" i="21"/>
  <c r="I16" i="21"/>
  <c r="J15" i="21"/>
  <c r="I15" i="21"/>
  <c r="J14" i="21"/>
  <c r="I14" i="21"/>
  <c r="J13" i="21"/>
  <c r="I13" i="21"/>
  <c r="J12" i="21"/>
  <c r="I12" i="21"/>
  <c r="J11" i="21"/>
  <c r="I11" i="21"/>
  <c r="J10" i="21"/>
  <c r="I10" i="21"/>
  <c r="J9" i="21"/>
  <c r="I9" i="21"/>
  <c r="J8" i="21"/>
  <c r="I8" i="21"/>
  <c r="J7" i="21"/>
  <c r="I7" i="21"/>
  <c r="J6" i="21"/>
  <c r="I6" i="21"/>
  <c r="J5" i="21"/>
  <c r="I5" i="21"/>
  <c r="J4" i="21"/>
  <c r="I4" i="21"/>
  <c r="J3" i="21"/>
  <c r="I3" i="21"/>
  <c r="J61" i="20"/>
  <c r="I61" i="20"/>
  <c r="J60" i="20"/>
  <c r="I60" i="20"/>
  <c r="J59" i="20"/>
  <c r="I59" i="20"/>
  <c r="J58" i="20"/>
  <c r="I58" i="20"/>
  <c r="J57" i="20"/>
  <c r="I57" i="20"/>
  <c r="J56" i="20"/>
  <c r="I56" i="20"/>
  <c r="J55" i="20"/>
  <c r="I55" i="20"/>
  <c r="J54" i="20"/>
  <c r="I54" i="20"/>
  <c r="J53" i="20"/>
  <c r="I53" i="20"/>
  <c r="J52" i="20"/>
  <c r="I52" i="20"/>
  <c r="J51" i="20"/>
  <c r="I51" i="20"/>
  <c r="J50" i="20"/>
  <c r="I50" i="20"/>
  <c r="J49" i="20"/>
  <c r="I49" i="20"/>
  <c r="J48" i="20"/>
  <c r="I48" i="20"/>
  <c r="J47" i="20"/>
  <c r="I47" i="20"/>
  <c r="J46" i="20"/>
  <c r="I46" i="20"/>
  <c r="J45" i="20"/>
  <c r="I45" i="20"/>
  <c r="J44" i="20"/>
  <c r="I44" i="20"/>
  <c r="J43" i="20"/>
  <c r="I43" i="20"/>
  <c r="J42" i="20"/>
  <c r="I42" i="20"/>
  <c r="J41" i="20"/>
  <c r="I41" i="20"/>
  <c r="J40" i="20"/>
  <c r="I40" i="20"/>
  <c r="J39" i="20"/>
  <c r="I39" i="20"/>
  <c r="J38" i="20"/>
  <c r="I38" i="20"/>
  <c r="J37" i="20"/>
  <c r="I37" i="20"/>
  <c r="J36" i="20"/>
  <c r="I36" i="20"/>
  <c r="J35" i="20"/>
  <c r="I35" i="20"/>
  <c r="J34" i="20"/>
  <c r="I34" i="20"/>
  <c r="J33" i="20"/>
  <c r="I33" i="20"/>
  <c r="J32" i="20"/>
  <c r="I32" i="20"/>
  <c r="J31" i="20"/>
  <c r="I31" i="20"/>
  <c r="J30" i="20"/>
  <c r="I30" i="20"/>
  <c r="J29" i="20"/>
  <c r="I29" i="20"/>
  <c r="J28" i="20"/>
  <c r="I28" i="20"/>
  <c r="J27" i="20"/>
  <c r="I27" i="20"/>
  <c r="J26" i="20"/>
  <c r="I26" i="20"/>
  <c r="J25" i="20"/>
  <c r="I25" i="20"/>
  <c r="J24" i="20"/>
  <c r="I24" i="20"/>
  <c r="J23" i="20"/>
  <c r="I23" i="20"/>
  <c r="J22" i="20"/>
  <c r="I22" i="20"/>
  <c r="J21" i="20"/>
  <c r="I21" i="20"/>
  <c r="J20" i="20"/>
  <c r="I20" i="20"/>
  <c r="J19" i="20"/>
  <c r="I19" i="20"/>
  <c r="J18" i="20"/>
  <c r="I18" i="20"/>
  <c r="J17" i="20"/>
  <c r="I17" i="20"/>
  <c r="J16" i="20"/>
  <c r="I16" i="20"/>
  <c r="J15" i="20"/>
  <c r="I15" i="20"/>
  <c r="J14" i="20"/>
  <c r="I14" i="20"/>
  <c r="J13" i="20"/>
  <c r="I13" i="20"/>
  <c r="J12" i="20"/>
  <c r="I12" i="20"/>
  <c r="J11" i="20"/>
  <c r="I11" i="20"/>
  <c r="J10" i="20"/>
  <c r="I10" i="20"/>
  <c r="J9" i="20"/>
  <c r="I9" i="20"/>
  <c r="J8" i="20"/>
  <c r="I8" i="20"/>
  <c r="J7" i="20"/>
  <c r="I7" i="20"/>
  <c r="J6" i="20"/>
  <c r="I6" i="20"/>
  <c r="J5" i="20"/>
  <c r="I5" i="20"/>
  <c r="J4" i="20"/>
  <c r="I4" i="20"/>
  <c r="J3" i="20"/>
  <c r="I3" i="20"/>
  <c r="J61" i="19"/>
  <c r="I61" i="19"/>
  <c r="J60" i="19"/>
  <c r="I60" i="19"/>
  <c r="J59" i="19"/>
  <c r="I59" i="19"/>
  <c r="J58" i="19"/>
  <c r="I58" i="19"/>
  <c r="J57" i="19"/>
  <c r="I57" i="19"/>
  <c r="J56" i="19"/>
  <c r="I56" i="19"/>
  <c r="J55" i="19"/>
  <c r="I55" i="19"/>
  <c r="J54" i="19"/>
  <c r="I54" i="19"/>
  <c r="J53" i="19"/>
  <c r="I53" i="19"/>
  <c r="J52" i="19"/>
  <c r="I52" i="19"/>
  <c r="J51" i="19"/>
  <c r="I51" i="19"/>
  <c r="J50" i="19"/>
  <c r="I50" i="19"/>
  <c r="J49" i="19"/>
  <c r="I49" i="19"/>
  <c r="J48" i="19"/>
  <c r="I48" i="19"/>
  <c r="J47" i="19"/>
  <c r="I47" i="19"/>
  <c r="J46" i="19"/>
  <c r="I46" i="19"/>
  <c r="J45" i="19"/>
  <c r="I45" i="19"/>
  <c r="J44" i="19"/>
  <c r="I44" i="19"/>
  <c r="J43" i="19"/>
  <c r="I43" i="19"/>
  <c r="J42" i="19"/>
  <c r="I42" i="19"/>
  <c r="J41" i="19"/>
  <c r="I41" i="19"/>
  <c r="J40" i="19"/>
  <c r="I40" i="19"/>
  <c r="J39" i="19"/>
  <c r="I39" i="19"/>
  <c r="J38" i="19"/>
  <c r="I38" i="19"/>
  <c r="J37" i="19"/>
  <c r="I37" i="19"/>
  <c r="J36" i="19"/>
  <c r="I36" i="19"/>
  <c r="J35" i="19"/>
  <c r="I35" i="19"/>
  <c r="J34" i="19"/>
  <c r="I34" i="19"/>
  <c r="J33" i="19"/>
  <c r="I33" i="19"/>
  <c r="J32" i="19"/>
  <c r="I32" i="19"/>
  <c r="J31" i="19"/>
  <c r="I31" i="19"/>
  <c r="J30" i="19"/>
  <c r="I30" i="19"/>
  <c r="J29" i="19"/>
  <c r="I29" i="19"/>
  <c r="J28" i="19"/>
  <c r="I28" i="19"/>
  <c r="J27" i="19"/>
  <c r="I27" i="19"/>
  <c r="J26" i="19"/>
  <c r="I26" i="19"/>
  <c r="J25" i="19"/>
  <c r="I25" i="19"/>
  <c r="J24" i="19"/>
  <c r="I24" i="19"/>
  <c r="J23" i="19"/>
  <c r="I23" i="19"/>
  <c r="J22" i="19"/>
  <c r="I22" i="19"/>
  <c r="J21" i="19"/>
  <c r="I21" i="19"/>
  <c r="J20" i="19"/>
  <c r="I20" i="19"/>
  <c r="J19" i="19"/>
  <c r="I19" i="19"/>
  <c r="J18" i="19"/>
  <c r="I18" i="19"/>
  <c r="J17" i="19"/>
  <c r="I17" i="19"/>
  <c r="J16" i="19"/>
  <c r="I16" i="19"/>
  <c r="J15" i="19"/>
  <c r="I15" i="19"/>
  <c r="J14" i="19"/>
  <c r="I14" i="19"/>
  <c r="J13" i="19"/>
  <c r="I13" i="19"/>
  <c r="J12" i="19"/>
  <c r="I12" i="19"/>
  <c r="J11" i="19"/>
  <c r="I11" i="19"/>
  <c r="J10" i="19"/>
  <c r="I10" i="19"/>
  <c r="J9" i="19"/>
  <c r="I9" i="19"/>
  <c r="J8" i="19"/>
  <c r="I8" i="19"/>
  <c r="J7" i="19"/>
  <c r="I7" i="19"/>
  <c r="J6" i="19"/>
  <c r="I6" i="19"/>
  <c r="J5" i="19"/>
  <c r="I5" i="19"/>
  <c r="J4" i="19"/>
  <c r="I4" i="19"/>
  <c r="J3" i="19"/>
  <c r="I3" i="19"/>
  <c r="J61" i="18"/>
  <c r="I61" i="18"/>
  <c r="J60" i="18"/>
  <c r="I60" i="18"/>
  <c r="J59" i="18"/>
  <c r="I59" i="18"/>
  <c r="J58" i="18"/>
  <c r="I58" i="18"/>
  <c r="J57" i="18"/>
  <c r="I57" i="18"/>
  <c r="J56" i="18"/>
  <c r="I56" i="18"/>
  <c r="J55" i="18"/>
  <c r="I55" i="18"/>
  <c r="J54" i="18"/>
  <c r="I54" i="18"/>
  <c r="J53" i="18"/>
  <c r="I53" i="18"/>
  <c r="J52" i="18"/>
  <c r="I52" i="18"/>
  <c r="J51" i="18"/>
  <c r="I51" i="18"/>
  <c r="J50" i="18"/>
  <c r="I50" i="18"/>
  <c r="J49" i="18"/>
  <c r="I49" i="18"/>
  <c r="J48" i="18"/>
  <c r="I48" i="18"/>
  <c r="J47" i="18"/>
  <c r="I47" i="18"/>
  <c r="J46" i="18"/>
  <c r="I46" i="18"/>
  <c r="J45" i="18"/>
  <c r="I45" i="18"/>
  <c r="J44" i="18"/>
  <c r="I44" i="18"/>
  <c r="J43" i="18"/>
  <c r="I43" i="18"/>
  <c r="J42" i="18"/>
  <c r="I42" i="18"/>
  <c r="J41" i="18"/>
  <c r="I41" i="18"/>
  <c r="J40" i="18"/>
  <c r="I40" i="18"/>
  <c r="J39" i="18"/>
  <c r="I39" i="18"/>
  <c r="J38" i="18"/>
  <c r="I38" i="18"/>
  <c r="J37" i="18"/>
  <c r="I37" i="18"/>
  <c r="J36" i="18"/>
  <c r="I36" i="18"/>
  <c r="J35" i="18"/>
  <c r="I35" i="18"/>
  <c r="J34" i="18"/>
  <c r="I34" i="18"/>
  <c r="J33" i="18"/>
  <c r="I33" i="18"/>
  <c r="J32" i="18"/>
  <c r="I32" i="18"/>
  <c r="J31" i="18"/>
  <c r="I31" i="18"/>
  <c r="J30" i="18"/>
  <c r="I30" i="18"/>
  <c r="J29" i="18"/>
  <c r="I29" i="18"/>
  <c r="J28" i="18"/>
  <c r="I28" i="18"/>
  <c r="J27" i="18"/>
  <c r="I27" i="18"/>
  <c r="J26" i="18"/>
  <c r="I26" i="18"/>
  <c r="J25" i="18"/>
  <c r="I25" i="18"/>
  <c r="J24" i="18"/>
  <c r="I24" i="18"/>
  <c r="J23" i="18"/>
  <c r="I23" i="18"/>
  <c r="J22" i="18"/>
  <c r="I22" i="18"/>
  <c r="J21" i="18"/>
  <c r="I21" i="18"/>
  <c r="J20" i="18"/>
  <c r="I20" i="18"/>
  <c r="J19" i="18"/>
  <c r="I19" i="18"/>
  <c r="J18" i="18"/>
  <c r="I18" i="18"/>
  <c r="J17" i="18"/>
  <c r="I17" i="18"/>
  <c r="J16" i="18"/>
  <c r="I16" i="18"/>
  <c r="J15" i="18"/>
  <c r="I15" i="18"/>
  <c r="J14" i="18"/>
  <c r="I14" i="18"/>
  <c r="J13" i="18"/>
  <c r="I13" i="18"/>
  <c r="J12" i="18"/>
  <c r="I12" i="18"/>
  <c r="J11" i="18"/>
  <c r="I11" i="18"/>
  <c r="J10" i="18"/>
  <c r="I10" i="18"/>
  <c r="J9" i="18"/>
  <c r="I9" i="18"/>
  <c r="J8" i="18"/>
  <c r="I8" i="18"/>
  <c r="J7" i="18"/>
  <c r="I7" i="18"/>
  <c r="J6" i="18"/>
  <c r="I6" i="18"/>
  <c r="J5" i="18"/>
  <c r="I5" i="18"/>
  <c r="J4" i="18"/>
  <c r="I4" i="18"/>
  <c r="J3" i="18"/>
  <c r="I3" i="18"/>
  <c r="J61" i="17"/>
  <c r="I61" i="17"/>
  <c r="J60" i="17"/>
  <c r="I60" i="17"/>
  <c r="J59" i="17"/>
  <c r="I59" i="17"/>
  <c r="J58" i="17"/>
  <c r="I58" i="17"/>
  <c r="J57" i="17"/>
  <c r="I57" i="17"/>
  <c r="J56" i="17"/>
  <c r="I56" i="17"/>
  <c r="J55" i="17"/>
  <c r="I55" i="17"/>
  <c r="J54" i="17"/>
  <c r="I54" i="17"/>
  <c r="J53" i="17"/>
  <c r="I53" i="17"/>
  <c r="J52" i="17"/>
  <c r="I52" i="17"/>
  <c r="J51" i="17"/>
  <c r="I51" i="17"/>
  <c r="J50" i="17"/>
  <c r="I50" i="17"/>
  <c r="J49" i="17"/>
  <c r="I49" i="17"/>
  <c r="J48" i="17"/>
  <c r="I48" i="17"/>
  <c r="J47" i="17"/>
  <c r="I47" i="17"/>
  <c r="J46" i="17"/>
  <c r="I46" i="17"/>
  <c r="J45" i="17"/>
  <c r="I45" i="17"/>
  <c r="J44" i="17"/>
  <c r="I44" i="17"/>
  <c r="J43" i="17"/>
  <c r="I43" i="17"/>
  <c r="J42" i="17"/>
  <c r="I42" i="17"/>
  <c r="J41" i="17"/>
  <c r="I41" i="17"/>
  <c r="J40" i="17"/>
  <c r="I40" i="17"/>
  <c r="J39" i="17"/>
  <c r="I39" i="17"/>
  <c r="J38" i="17"/>
  <c r="I38" i="17"/>
  <c r="J37" i="17"/>
  <c r="I37" i="17"/>
  <c r="J36" i="17"/>
  <c r="I36" i="17"/>
  <c r="J35" i="17"/>
  <c r="I35" i="17"/>
  <c r="J34" i="17"/>
  <c r="I34" i="17"/>
  <c r="J33" i="17"/>
  <c r="I33" i="17"/>
  <c r="J32" i="17"/>
  <c r="I32" i="17"/>
  <c r="J31" i="17"/>
  <c r="I31" i="17"/>
  <c r="J30" i="17"/>
  <c r="I30" i="17"/>
  <c r="J29" i="17"/>
  <c r="I29" i="17"/>
  <c r="J28" i="17"/>
  <c r="I28" i="17"/>
  <c r="J27" i="17"/>
  <c r="I27" i="17"/>
  <c r="J26" i="17"/>
  <c r="I26" i="17"/>
  <c r="J25" i="17"/>
  <c r="I25" i="17"/>
  <c r="J24" i="17"/>
  <c r="I24" i="17"/>
  <c r="J23" i="17"/>
  <c r="I23" i="17"/>
  <c r="J22" i="17"/>
  <c r="I22" i="17"/>
  <c r="J21" i="17"/>
  <c r="I21" i="17"/>
  <c r="J20" i="17"/>
  <c r="I20" i="17"/>
  <c r="J19" i="17"/>
  <c r="I19" i="17"/>
  <c r="J18" i="17"/>
  <c r="I18" i="17"/>
  <c r="J17" i="17"/>
  <c r="I17" i="17"/>
  <c r="J16" i="17"/>
  <c r="I16" i="17"/>
  <c r="J15" i="17"/>
  <c r="I15" i="17"/>
  <c r="J14" i="17"/>
  <c r="I14" i="17"/>
  <c r="J13" i="17"/>
  <c r="I13" i="17"/>
  <c r="J12" i="17"/>
  <c r="I12" i="17"/>
  <c r="J11" i="17"/>
  <c r="I11" i="17"/>
  <c r="J10" i="17"/>
  <c r="I10" i="17"/>
  <c r="J9" i="17"/>
  <c r="I9" i="17"/>
  <c r="J8" i="17"/>
  <c r="I8" i="17"/>
  <c r="J7" i="17"/>
  <c r="I7" i="17"/>
  <c r="J6" i="17"/>
  <c r="I6" i="17"/>
  <c r="J5" i="17"/>
  <c r="I5" i="17"/>
  <c r="J4" i="17"/>
  <c r="I4" i="17"/>
  <c r="J3" i="17"/>
  <c r="I3" i="17"/>
  <c r="J61" i="16"/>
  <c r="I61" i="16"/>
  <c r="J60" i="16"/>
  <c r="I60" i="16"/>
  <c r="J59" i="16"/>
  <c r="I59" i="16"/>
  <c r="J58" i="16"/>
  <c r="I58" i="16"/>
  <c r="J57" i="16"/>
  <c r="I57" i="16"/>
  <c r="J56" i="16"/>
  <c r="I56" i="16"/>
  <c r="J55" i="16"/>
  <c r="I55" i="16"/>
  <c r="J54" i="16"/>
  <c r="I54" i="16"/>
  <c r="J53" i="16"/>
  <c r="I53" i="16"/>
  <c r="J52" i="16"/>
  <c r="I52" i="16"/>
  <c r="J51" i="16"/>
  <c r="I51" i="16"/>
  <c r="J50" i="16"/>
  <c r="I50" i="16"/>
  <c r="J49" i="16"/>
  <c r="I49" i="16"/>
  <c r="J48" i="16"/>
  <c r="I48" i="16"/>
  <c r="J47" i="16"/>
  <c r="I47" i="16"/>
  <c r="J46" i="16"/>
  <c r="I46" i="16"/>
  <c r="J45" i="16"/>
  <c r="I45" i="16"/>
  <c r="J44" i="16"/>
  <c r="I44" i="16"/>
  <c r="J43" i="16"/>
  <c r="I43" i="16"/>
  <c r="J42" i="16"/>
  <c r="I42" i="16"/>
  <c r="J41" i="16"/>
  <c r="I41" i="16"/>
  <c r="J40" i="16"/>
  <c r="I40" i="16"/>
  <c r="J39" i="16"/>
  <c r="I39" i="16"/>
  <c r="J38" i="16"/>
  <c r="I38" i="16"/>
  <c r="J37" i="16"/>
  <c r="I37" i="16"/>
  <c r="J36" i="16"/>
  <c r="I36" i="16"/>
  <c r="J35" i="16"/>
  <c r="I35" i="16"/>
  <c r="J34" i="16"/>
  <c r="I34" i="16"/>
  <c r="J33" i="16"/>
  <c r="I33" i="16"/>
  <c r="J32" i="16"/>
  <c r="I32" i="16"/>
  <c r="J31" i="16"/>
  <c r="I31" i="16"/>
  <c r="J30" i="16"/>
  <c r="I30" i="16"/>
  <c r="J29" i="16"/>
  <c r="I29" i="16"/>
  <c r="J28" i="16"/>
  <c r="I28" i="16"/>
  <c r="J27" i="16"/>
  <c r="I27" i="16"/>
  <c r="J26" i="16"/>
  <c r="I26" i="16"/>
  <c r="J25" i="16"/>
  <c r="I25" i="16"/>
  <c r="J24" i="16"/>
  <c r="I24" i="16"/>
  <c r="J23" i="16"/>
  <c r="I23" i="16"/>
  <c r="J22" i="16"/>
  <c r="I22" i="16"/>
  <c r="J21" i="16"/>
  <c r="I21" i="16"/>
  <c r="J20" i="16"/>
  <c r="I20" i="16"/>
  <c r="J19" i="16"/>
  <c r="I19" i="16"/>
  <c r="J18" i="16"/>
  <c r="I18" i="16"/>
  <c r="J17" i="16"/>
  <c r="I17" i="16"/>
  <c r="J16" i="16"/>
  <c r="I16" i="16"/>
  <c r="J15" i="16"/>
  <c r="I15" i="16"/>
  <c r="J14" i="16"/>
  <c r="I14" i="16"/>
  <c r="J13" i="16"/>
  <c r="I13" i="16"/>
  <c r="J12" i="16"/>
  <c r="I12" i="16"/>
  <c r="J11" i="16"/>
  <c r="I11" i="16"/>
  <c r="J10" i="16"/>
  <c r="I10" i="16"/>
  <c r="J9" i="16"/>
  <c r="I9" i="16"/>
  <c r="J8" i="16"/>
  <c r="I8" i="16"/>
  <c r="J7" i="16"/>
  <c r="I7" i="16"/>
  <c r="J6" i="16"/>
  <c r="I6" i="16"/>
  <c r="J5" i="16"/>
  <c r="I5" i="16"/>
  <c r="J4" i="16"/>
  <c r="I4" i="16"/>
  <c r="J3" i="16"/>
  <c r="I3" i="16"/>
  <c r="J61" i="15"/>
  <c r="I61" i="15"/>
  <c r="J60" i="15"/>
  <c r="I60" i="15"/>
  <c r="J59" i="15"/>
  <c r="I59" i="15"/>
  <c r="J58" i="15"/>
  <c r="I58" i="15"/>
  <c r="J57" i="15"/>
  <c r="I57" i="15"/>
  <c r="J56" i="15"/>
  <c r="I56" i="15"/>
  <c r="J55" i="15"/>
  <c r="I55" i="15"/>
  <c r="J54" i="15"/>
  <c r="I54" i="15"/>
  <c r="J53" i="15"/>
  <c r="I53" i="15"/>
  <c r="J52" i="15"/>
  <c r="I52" i="15"/>
  <c r="J51" i="15"/>
  <c r="I51" i="15"/>
  <c r="J50" i="15"/>
  <c r="I50" i="15"/>
  <c r="J49" i="15"/>
  <c r="I49" i="15"/>
  <c r="J48" i="15"/>
  <c r="I48" i="15"/>
  <c r="J47" i="15"/>
  <c r="I47" i="15"/>
  <c r="J46" i="15"/>
  <c r="I46" i="15"/>
  <c r="J45" i="15"/>
  <c r="I45" i="15"/>
  <c r="J44" i="15"/>
  <c r="I44" i="15"/>
  <c r="J43" i="15"/>
  <c r="I43" i="15"/>
  <c r="J42" i="15"/>
  <c r="I42" i="15"/>
  <c r="J41" i="15"/>
  <c r="I41" i="15"/>
  <c r="J40" i="15"/>
  <c r="I40" i="15"/>
  <c r="J39" i="15"/>
  <c r="I39" i="15"/>
  <c r="J38" i="15"/>
  <c r="I38" i="15"/>
  <c r="J37" i="15"/>
  <c r="I37" i="15"/>
  <c r="J36" i="15"/>
  <c r="I36" i="15"/>
  <c r="J35" i="15"/>
  <c r="I35" i="15"/>
  <c r="J34" i="15"/>
  <c r="I34" i="15"/>
  <c r="J33" i="15"/>
  <c r="I33" i="15"/>
  <c r="J32" i="15"/>
  <c r="I32" i="15"/>
  <c r="J31" i="15"/>
  <c r="I31" i="15"/>
  <c r="J30" i="15"/>
  <c r="I30" i="15"/>
  <c r="J29" i="15"/>
  <c r="I29" i="15"/>
  <c r="J28" i="15"/>
  <c r="I28" i="15"/>
  <c r="J27" i="15"/>
  <c r="I27" i="15"/>
  <c r="J26" i="15"/>
  <c r="I26" i="15"/>
  <c r="J25" i="15"/>
  <c r="I25" i="15"/>
  <c r="J24" i="15"/>
  <c r="I24" i="15"/>
  <c r="J23" i="15"/>
  <c r="I23" i="15"/>
  <c r="J22" i="15"/>
  <c r="I22" i="15"/>
  <c r="J21" i="15"/>
  <c r="I21" i="15"/>
  <c r="J20" i="15"/>
  <c r="I20" i="15"/>
  <c r="J19" i="15"/>
  <c r="I19" i="15"/>
  <c r="J18" i="15"/>
  <c r="I18" i="15"/>
  <c r="J17" i="15"/>
  <c r="I17" i="15"/>
  <c r="J16" i="15"/>
  <c r="I16" i="15"/>
  <c r="J15" i="15"/>
  <c r="I15" i="15"/>
  <c r="J14" i="15"/>
  <c r="I14" i="15"/>
  <c r="J13" i="15"/>
  <c r="I13" i="15"/>
  <c r="J12" i="15"/>
  <c r="I12" i="15"/>
  <c r="J11" i="15"/>
  <c r="I11" i="15"/>
  <c r="J10" i="15"/>
  <c r="I10" i="15"/>
  <c r="J9" i="15"/>
  <c r="I9" i="15"/>
  <c r="J8" i="15"/>
  <c r="I8" i="15"/>
  <c r="J7" i="15"/>
  <c r="I7" i="15"/>
  <c r="J6" i="15"/>
  <c r="I6" i="15"/>
  <c r="J5" i="15"/>
  <c r="I5" i="15"/>
  <c r="J4" i="15"/>
  <c r="I4" i="15"/>
  <c r="J3" i="15"/>
  <c r="I3" i="15"/>
  <c r="J61" i="14"/>
  <c r="I61" i="14"/>
  <c r="J60" i="14"/>
  <c r="I60" i="14"/>
  <c r="J59" i="14"/>
  <c r="I59" i="14"/>
  <c r="J58" i="14"/>
  <c r="I58" i="14"/>
  <c r="J57" i="14"/>
  <c r="I57" i="14"/>
  <c r="J56" i="14"/>
  <c r="I56" i="14"/>
  <c r="J55" i="14"/>
  <c r="I55" i="14"/>
  <c r="J54" i="14"/>
  <c r="I54" i="14"/>
  <c r="J53" i="14"/>
  <c r="I53" i="14"/>
  <c r="J52" i="14"/>
  <c r="I52" i="14"/>
  <c r="J51" i="14"/>
  <c r="I51" i="14"/>
  <c r="J50" i="14"/>
  <c r="I50" i="14"/>
  <c r="J49" i="14"/>
  <c r="I49" i="14"/>
  <c r="J48" i="14"/>
  <c r="I48" i="14"/>
  <c r="J47" i="14"/>
  <c r="I47" i="14"/>
  <c r="J46" i="14"/>
  <c r="I46" i="14"/>
  <c r="J45" i="14"/>
  <c r="I45" i="14"/>
  <c r="J44" i="14"/>
  <c r="I44" i="14"/>
  <c r="J43" i="14"/>
  <c r="I43" i="14"/>
  <c r="J42" i="14"/>
  <c r="I42" i="14"/>
  <c r="J41" i="14"/>
  <c r="I41" i="14"/>
  <c r="J40" i="14"/>
  <c r="I40" i="14"/>
  <c r="J39" i="14"/>
  <c r="I39" i="14"/>
  <c r="J38" i="14"/>
  <c r="I38" i="14"/>
  <c r="J37" i="14"/>
  <c r="I37" i="14"/>
  <c r="J36" i="14"/>
  <c r="I36" i="14"/>
  <c r="J35" i="14"/>
  <c r="I35" i="14"/>
  <c r="J34" i="14"/>
  <c r="I34" i="14"/>
  <c r="J33" i="14"/>
  <c r="I33" i="14"/>
  <c r="J32" i="14"/>
  <c r="I32" i="14"/>
  <c r="J31" i="14"/>
  <c r="I31" i="14"/>
  <c r="J30" i="14"/>
  <c r="I30" i="14"/>
  <c r="J29" i="14"/>
  <c r="I29" i="14"/>
  <c r="J28" i="14"/>
  <c r="I28" i="14"/>
  <c r="J27" i="14"/>
  <c r="I27" i="14"/>
  <c r="J26" i="14"/>
  <c r="I26" i="14"/>
  <c r="J25" i="14"/>
  <c r="I25" i="14"/>
  <c r="J24" i="14"/>
  <c r="I24" i="14"/>
  <c r="J23" i="14"/>
  <c r="I23" i="14"/>
  <c r="J22" i="14"/>
  <c r="I22" i="14"/>
  <c r="J21" i="14"/>
  <c r="I21" i="14"/>
  <c r="J20" i="14"/>
  <c r="I20" i="14"/>
  <c r="J19" i="14"/>
  <c r="I19" i="14"/>
  <c r="J18" i="14"/>
  <c r="I18" i="14"/>
  <c r="J17" i="14"/>
  <c r="I17" i="14"/>
  <c r="J16" i="14"/>
  <c r="I16" i="14"/>
  <c r="J15" i="14"/>
  <c r="I15" i="14"/>
  <c r="J14" i="14"/>
  <c r="I14" i="14"/>
  <c r="J13" i="14"/>
  <c r="I13" i="14"/>
  <c r="J12" i="14"/>
  <c r="I12" i="14"/>
  <c r="J11" i="14"/>
  <c r="I11" i="14"/>
  <c r="J10" i="14"/>
  <c r="I10" i="14"/>
  <c r="J9" i="14"/>
  <c r="I9" i="14"/>
  <c r="J8" i="14"/>
  <c r="I8" i="14"/>
  <c r="J7" i="14"/>
  <c r="I7" i="14"/>
  <c r="J6" i="14"/>
  <c r="I6" i="14"/>
  <c r="J5" i="14"/>
  <c r="I5" i="14"/>
  <c r="J4" i="14"/>
  <c r="I4" i="14"/>
  <c r="J3" i="14"/>
  <c r="I3" i="14"/>
  <c r="J61" i="13"/>
  <c r="I61" i="13"/>
  <c r="J60" i="13"/>
  <c r="I60" i="13"/>
  <c r="J59" i="13"/>
  <c r="I59" i="13"/>
  <c r="J58" i="13"/>
  <c r="I58" i="13"/>
  <c r="J57" i="13"/>
  <c r="I57" i="13"/>
  <c r="J56" i="13"/>
  <c r="I56" i="13"/>
  <c r="J55" i="13"/>
  <c r="I55" i="13"/>
  <c r="J54" i="13"/>
  <c r="I54" i="13"/>
  <c r="J53" i="13"/>
  <c r="I53" i="13"/>
  <c r="J52" i="13"/>
  <c r="I52" i="13"/>
  <c r="J51" i="13"/>
  <c r="I51" i="13"/>
  <c r="J50" i="13"/>
  <c r="I50" i="13"/>
  <c r="J49" i="13"/>
  <c r="I49" i="13"/>
  <c r="J48" i="13"/>
  <c r="I48" i="13"/>
  <c r="J47" i="13"/>
  <c r="I47" i="13"/>
  <c r="J46" i="13"/>
  <c r="I46" i="13"/>
  <c r="J45" i="13"/>
  <c r="I45" i="13"/>
  <c r="J44" i="13"/>
  <c r="I44" i="13"/>
  <c r="J43" i="13"/>
  <c r="I43" i="13"/>
  <c r="J42" i="13"/>
  <c r="I42" i="13"/>
  <c r="J41" i="13"/>
  <c r="I41" i="13"/>
  <c r="J40" i="13"/>
  <c r="I40" i="13"/>
  <c r="J39" i="13"/>
  <c r="I39" i="13"/>
  <c r="J38" i="13"/>
  <c r="I38" i="13"/>
  <c r="J37" i="13"/>
  <c r="I37" i="13"/>
  <c r="J36" i="13"/>
  <c r="I36" i="13"/>
  <c r="J35" i="13"/>
  <c r="I35" i="13"/>
  <c r="J34" i="13"/>
  <c r="I34" i="13"/>
  <c r="J33" i="13"/>
  <c r="I33" i="13"/>
  <c r="J32" i="13"/>
  <c r="I32" i="13"/>
  <c r="J31" i="13"/>
  <c r="I31" i="13"/>
  <c r="J30" i="13"/>
  <c r="I30" i="13"/>
  <c r="J29" i="13"/>
  <c r="I29" i="13"/>
  <c r="J28" i="13"/>
  <c r="I28" i="13"/>
  <c r="J27" i="13"/>
  <c r="I27" i="13"/>
  <c r="J26" i="13"/>
  <c r="I26" i="13"/>
  <c r="J25" i="13"/>
  <c r="I25" i="13"/>
  <c r="J24" i="13"/>
  <c r="I24" i="13"/>
  <c r="J23" i="13"/>
  <c r="I23" i="13"/>
  <c r="J22" i="13"/>
  <c r="I22" i="13"/>
  <c r="J21" i="13"/>
  <c r="I21" i="13"/>
  <c r="J20" i="13"/>
  <c r="I20" i="13"/>
  <c r="J19" i="13"/>
  <c r="I19" i="13"/>
  <c r="J18" i="13"/>
  <c r="I18" i="13"/>
  <c r="J17" i="13"/>
  <c r="I17" i="13"/>
  <c r="J16" i="13"/>
  <c r="I16" i="13"/>
  <c r="J15" i="13"/>
  <c r="I15" i="13"/>
  <c r="J14" i="13"/>
  <c r="I14" i="13"/>
  <c r="J13" i="13"/>
  <c r="I13" i="13"/>
  <c r="J12" i="13"/>
  <c r="I12" i="13"/>
  <c r="J11" i="13"/>
  <c r="I11" i="13"/>
  <c r="J10" i="13"/>
  <c r="I10" i="13"/>
  <c r="J9" i="13"/>
  <c r="I9" i="13"/>
  <c r="J8" i="13"/>
  <c r="I8" i="13"/>
  <c r="J7" i="13"/>
  <c r="I7" i="13"/>
  <c r="J6" i="13"/>
  <c r="I6" i="13"/>
  <c r="J5" i="13"/>
  <c r="I5" i="13"/>
  <c r="J4" i="13"/>
  <c r="I4" i="13"/>
  <c r="J3" i="13"/>
  <c r="I3" i="13"/>
  <c r="J61" i="12"/>
  <c r="I61" i="12"/>
  <c r="J60" i="12"/>
  <c r="I60" i="12"/>
  <c r="J59" i="12"/>
  <c r="I59" i="12"/>
  <c r="J58" i="12"/>
  <c r="I58" i="12"/>
  <c r="J57" i="12"/>
  <c r="I57" i="12"/>
  <c r="J56" i="12"/>
  <c r="I56" i="12"/>
  <c r="J55" i="12"/>
  <c r="I55" i="12"/>
  <c r="J54" i="12"/>
  <c r="I54" i="12"/>
  <c r="J53" i="12"/>
  <c r="I53" i="12"/>
  <c r="J52" i="12"/>
  <c r="I52" i="12"/>
  <c r="J51" i="12"/>
  <c r="I51" i="12"/>
  <c r="J50" i="12"/>
  <c r="I50" i="12"/>
  <c r="J49" i="12"/>
  <c r="I49" i="12"/>
  <c r="J48" i="12"/>
  <c r="I48" i="12"/>
  <c r="J47" i="12"/>
  <c r="I47" i="12"/>
  <c r="J46" i="12"/>
  <c r="I46" i="12"/>
  <c r="J45" i="12"/>
  <c r="I45" i="12"/>
  <c r="J44" i="12"/>
  <c r="I44" i="12"/>
  <c r="J43" i="12"/>
  <c r="I43" i="12"/>
  <c r="J42" i="12"/>
  <c r="I42" i="12"/>
  <c r="J41" i="12"/>
  <c r="I41" i="12"/>
  <c r="J40" i="12"/>
  <c r="I40" i="12"/>
  <c r="J39" i="12"/>
  <c r="I39" i="12"/>
  <c r="J38" i="12"/>
  <c r="I38" i="12"/>
  <c r="J37" i="12"/>
  <c r="I37" i="12"/>
  <c r="J36" i="12"/>
  <c r="I36" i="12"/>
  <c r="J35" i="12"/>
  <c r="I35" i="12"/>
  <c r="J34" i="12"/>
  <c r="I34" i="12"/>
  <c r="J33" i="12"/>
  <c r="I33" i="12"/>
  <c r="J32" i="12"/>
  <c r="I32" i="12"/>
  <c r="J31" i="12"/>
  <c r="I31" i="12"/>
  <c r="J30" i="12"/>
  <c r="I30" i="12"/>
  <c r="J29" i="12"/>
  <c r="I29" i="12"/>
  <c r="J28" i="12"/>
  <c r="I28" i="12"/>
  <c r="J27" i="12"/>
  <c r="I27" i="12"/>
  <c r="J26" i="12"/>
  <c r="I26" i="12"/>
  <c r="J25" i="12"/>
  <c r="I25" i="12"/>
  <c r="J24" i="12"/>
  <c r="I24" i="12"/>
  <c r="J23" i="12"/>
  <c r="I23" i="12"/>
  <c r="J22" i="12"/>
  <c r="I22" i="12"/>
  <c r="J21" i="12"/>
  <c r="I21" i="12"/>
  <c r="J20" i="12"/>
  <c r="I20" i="12"/>
  <c r="J19" i="12"/>
  <c r="I19" i="12"/>
  <c r="J18" i="12"/>
  <c r="I18" i="12"/>
  <c r="J17" i="12"/>
  <c r="I17" i="12"/>
  <c r="J16" i="12"/>
  <c r="I16" i="12"/>
  <c r="J15" i="12"/>
  <c r="I15" i="12"/>
  <c r="J14" i="12"/>
  <c r="I14" i="12"/>
  <c r="J13" i="12"/>
  <c r="I13" i="12"/>
  <c r="J12" i="12"/>
  <c r="I12" i="12"/>
  <c r="J11" i="12"/>
  <c r="I11" i="12"/>
  <c r="J10" i="12"/>
  <c r="I10" i="12"/>
  <c r="J9" i="12"/>
  <c r="I9" i="12"/>
  <c r="J8" i="12"/>
  <c r="I8" i="12"/>
  <c r="J7" i="12"/>
  <c r="I7" i="12"/>
  <c r="J6" i="12"/>
  <c r="I6" i="12"/>
  <c r="J5" i="12"/>
  <c r="I5" i="12"/>
  <c r="J4" i="12"/>
  <c r="I4" i="12"/>
  <c r="J3" i="12"/>
  <c r="I3" i="12"/>
  <c r="J61" i="11"/>
  <c r="I61" i="11"/>
  <c r="J60" i="11"/>
  <c r="I60" i="11"/>
  <c r="J59" i="11"/>
  <c r="I59" i="11"/>
  <c r="J58" i="11"/>
  <c r="I58" i="11"/>
  <c r="J57" i="11"/>
  <c r="I57" i="11"/>
  <c r="J56" i="11"/>
  <c r="I56" i="11"/>
  <c r="J55" i="11"/>
  <c r="I55" i="11"/>
  <c r="J54" i="11"/>
  <c r="I54" i="11"/>
  <c r="J53" i="11"/>
  <c r="I53" i="11"/>
  <c r="J52" i="11"/>
  <c r="I52" i="11"/>
  <c r="J51" i="11"/>
  <c r="I51" i="11"/>
  <c r="J50" i="11"/>
  <c r="I50" i="11"/>
  <c r="J49" i="11"/>
  <c r="I49" i="11"/>
  <c r="J48" i="11"/>
  <c r="I48" i="11"/>
  <c r="J47" i="11"/>
  <c r="I47" i="11"/>
  <c r="J46" i="11"/>
  <c r="I46" i="11"/>
  <c r="J45" i="11"/>
  <c r="I45" i="11"/>
  <c r="J44" i="11"/>
  <c r="I44" i="11"/>
  <c r="J43" i="11"/>
  <c r="I43" i="11"/>
  <c r="J42" i="11"/>
  <c r="I42" i="11"/>
  <c r="J41" i="11"/>
  <c r="I41" i="11"/>
  <c r="J40" i="11"/>
  <c r="I40" i="11"/>
  <c r="J39" i="11"/>
  <c r="I39" i="11"/>
  <c r="J38" i="11"/>
  <c r="I38" i="11"/>
  <c r="J37" i="11"/>
  <c r="I37" i="11"/>
  <c r="J36" i="11"/>
  <c r="I36" i="11"/>
  <c r="J35" i="11"/>
  <c r="I35" i="11"/>
  <c r="J34" i="11"/>
  <c r="I34" i="11"/>
  <c r="J33" i="11"/>
  <c r="I33" i="11"/>
  <c r="J32" i="11"/>
  <c r="I32" i="11"/>
  <c r="J31" i="11"/>
  <c r="I31" i="11"/>
  <c r="J30" i="11"/>
  <c r="I30" i="11"/>
  <c r="J29" i="11"/>
  <c r="I29" i="11"/>
  <c r="J28" i="11"/>
  <c r="I28" i="11"/>
  <c r="J27" i="11"/>
  <c r="I27" i="11"/>
  <c r="J26" i="11"/>
  <c r="I26" i="11"/>
  <c r="J25" i="11"/>
  <c r="I25" i="11"/>
  <c r="J24" i="11"/>
  <c r="I24" i="11"/>
  <c r="J23" i="11"/>
  <c r="I23" i="11"/>
  <c r="J22" i="11"/>
  <c r="I22" i="11"/>
  <c r="J21" i="11"/>
  <c r="I21" i="11"/>
  <c r="J20" i="11"/>
  <c r="I20" i="11"/>
  <c r="J19" i="11"/>
  <c r="I19" i="11"/>
  <c r="J18" i="11"/>
  <c r="I18" i="11"/>
  <c r="J17" i="11"/>
  <c r="I17" i="11"/>
  <c r="J16" i="11"/>
  <c r="I16" i="11"/>
  <c r="J15" i="11"/>
  <c r="I15" i="11"/>
  <c r="J14" i="11"/>
  <c r="I14" i="11"/>
  <c r="J13" i="11"/>
  <c r="I13" i="11"/>
  <c r="J12" i="11"/>
  <c r="I12" i="11"/>
  <c r="J11" i="11"/>
  <c r="I11" i="11"/>
  <c r="J10" i="11"/>
  <c r="I10" i="11"/>
  <c r="J9" i="11"/>
  <c r="I9" i="11"/>
  <c r="J8" i="11"/>
  <c r="I8" i="11"/>
  <c r="J7" i="11"/>
  <c r="I7" i="11"/>
  <c r="J6" i="11"/>
  <c r="I6" i="11"/>
  <c r="J5" i="11"/>
  <c r="I5" i="11"/>
  <c r="J4" i="11"/>
  <c r="I4" i="11"/>
  <c r="J3" i="11"/>
  <c r="I3" i="11"/>
  <c r="J61" i="10"/>
  <c r="I61" i="10"/>
  <c r="J60" i="10"/>
  <c r="I60" i="10"/>
  <c r="J59" i="10"/>
  <c r="I59" i="10"/>
  <c r="J58" i="10"/>
  <c r="I58" i="10"/>
  <c r="J57" i="10"/>
  <c r="I57" i="10"/>
  <c r="J56" i="10"/>
  <c r="I56" i="10"/>
  <c r="J55" i="10"/>
  <c r="I55" i="10"/>
  <c r="J54" i="10"/>
  <c r="I54" i="10"/>
  <c r="J53" i="10"/>
  <c r="I53" i="10"/>
  <c r="J52" i="10"/>
  <c r="I52" i="10"/>
  <c r="J51" i="10"/>
  <c r="I51" i="10"/>
  <c r="J50" i="10"/>
  <c r="I50" i="10"/>
  <c r="J49" i="10"/>
  <c r="I49" i="10"/>
  <c r="J48" i="10"/>
  <c r="I48" i="10"/>
  <c r="J47" i="10"/>
  <c r="I47" i="10"/>
  <c r="J46" i="10"/>
  <c r="I46" i="10"/>
  <c r="J45" i="10"/>
  <c r="I45" i="10"/>
  <c r="J44" i="10"/>
  <c r="I44" i="10"/>
  <c r="J43" i="10"/>
  <c r="I43" i="10"/>
  <c r="J42" i="10"/>
  <c r="I42" i="10"/>
  <c r="J41" i="10"/>
  <c r="I41" i="10"/>
  <c r="J40" i="10"/>
  <c r="I40" i="10"/>
  <c r="J39" i="10"/>
  <c r="I39" i="10"/>
  <c r="J38" i="10"/>
  <c r="I38" i="10"/>
  <c r="J37" i="10"/>
  <c r="I37" i="10"/>
  <c r="J36" i="10"/>
  <c r="I36" i="10"/>
  <c r="J35" i="10"/>
  <c r="I35" i="10"/>
  <c r="J34" i="10"/>
  <c r="I34" i="10"/>
  <c r="J33" i="10"/>
  <c r="I33" i="10"/>
  <c r="J32" i="10"/>
  <c r="I32" i="10"/>
  <c r="J31" i="10"/>
  <c r="I31" i="10"/>
  <c r="J30" i="10"/>
  <c r="I30" i="10"/>
  <c r="J29" i="10"/>
  <c r="I29" i="10"/>
  <c r="J28" i="10"/>
  <c r="I28" i="10"/>
  <c r="J27" i="10"/>
  <c r="I27" i="10"/>
  <c r="J26" i="10"/>
  <c r="I26" i="10"/>
  <c r="J25" i="10"/>
  <c r="I25" i="10"/>
  <c r="J24" i="10"/>
  <c r="I24" i="10"/>
  <c r="J23" i="10"/>
  <c r="I23" i="10"/>
  <c r="J22" i="10"/>
  <c r="I22" i="10"/>
  <c r="J21" i="10"/>
  <c r="I21" i="10"/>
  <c r="J20" i="10"/>
  <c r="I20" i="10"/>
  <c r="J19" i="10"/>
  <c r="I19" i="10"/>
  <c r="J18" i="10"/>
  <c r="I18" i="10"/>
  <c r="J17" i="10"/>
  <c r="I17" i="10"/>
  <c r="J16" i="10"/>
  <c r="I16" i="10"/>
  <c r="J15" i="10"/>
  <c r="I15" i="10"/>
  <c r="J14" i="10"/>
  <c r="I14" i="10"/>
  <c r="J13" i="10"/>
  <c r="I13" i="10"/>
  <c r="J12" i="10"/>
  <c r="I12" i="10"/>
  <c r="J11" i="10"/>
  <c r="I11" i="10"/>
  <c r="J10" i="10"/>
  <c r="I10" i="10"/>
  <c r="J9" i="10"/>
  <c r="I9" i="10"/>
  <c r="J8" i="10"/>
  <c r="I8" i="10"/>
  <c r="J7" i="10"/>
  <c r="I7" i="10"/>
  <c r="J6" i="10"/>
  <c r="I6" i="10"/>
  <c r="J5" i="10"/>
  <c r="I5" i="10"/>
  <c r="J4" i="10"/>
  <c r="I4" i="10"/>
  <c r="J3" i="10"/>
  <c r="I3" i="10"/>
  <c r="J61" i="9"/>
  <c r="I61" i="9"/>
  <c r="J60" i="9"/>
  <c r="I60" i="9"/>
  <c r="J59" i="9"/>
  <c r="I59" i="9"/>
  <c r="J58" i="9"/>
  <c r="I58" i="9"/>
  <c r="J57" i="9"/>
  <c r="I57" i="9"/>
  <c r="J56" i="9"/>
  <c r="I56" i="9"/>
  <c r="J55" i="9"/>
  <c r="I55" i="9"/>
  <c r="J54" i="9"/>
  <c r="I54" i="9"/>
  <c r="J53" i="9"/>
  <c r="I53" i="9"/>
  <c r="J52" i="9"/>
  <c r="I52" i="9"/>
  <c r="J51" i="9"/>
  <c r="I51" i="9"/>
  <c r="J50" i="9"/>
  <c r="I50" i="9"/>
  <c r="J49" i="9"/>
  <c r="I49" i="9"/>
  <c r="J48" i="9"/>
  <c r="I48" i="9"/>
  <c r="J47" i="9"/>
  <c r="I47" i="9"/>
  <c r="J46" i="9"/>
  <c r="I46" i="9"/>
  <c r="J45" i="9"/>
  <c r="I45" i="9"/>
  <c r="J44" i="9"/>
  <c r="I44" i="9"/>
  <c r="J43" i="9"/>
  <c r="I43" i="9"/>
  <c r="J42" i="9"/>
  <c r="I42" i="9"/>
  <c r="J41" i="9"/>
  <c r="I41" i="9"/>
  <c r="J40" i="9"/>
  <c r="I40" i="9"/>
  <c r="J39" i="9"/>
  <c r="I39" i="9"/>
  <c r="J38" i="9"/>
  <c r="I38" i="9"/>
  <c r="J37" i="9"/>
  <c r="I37" i="9"/>
  <c r="J36" i="9"/>
  <c r="I36" i="9"/>
  <c r="J35" i="9"/>
  <c r="I35" i="9"/>
  <c r="J34" i="9"/>
  <c r="I34" i="9"/>
  <c r="J33" i="9"/>
  <c r="I33" i="9"/>
  <c r="J32" i="9"/>
  <c r="I32" i="9"/>
  <c r="J31" i="9"/>
  <c r="I31" i="9"/>
  <c r="J30" i="9"/>
  <c r="I30" i="9"/>
  <c r="J29" i="9"/>
  <c r="I29" i="9"/>
  <c r="J28" i="9"/>
  <c r="I28" i="9"/>
  <c r="J27" i="9"/>
  <c r="I27" i="9"/>
  <c r="J26" i="9"/>
  <c r="I26" i="9"/>
  <c r="J25" i="9"/>
  <c r="I25" i="9"/>
  <c r="J24" i="9"/>
  <c r="I24" i="9"/>
  <c r="J23" i="9"/>
  <c r="I23" i="9"/>
  <c r="J22" i="9"/>
  <c r="I22" i="9"/>
  <c r="J21" i="9"/>
  <c r="I21" i="9"/>
  <c r="J20" i="9"/>
  <c r="I20" i="9"/>
  <c r="J19" i="9"/>
  <c r="I19" i="9"/>
  <c r="J18" i="9"/>
  <c r="I18" i="9"/>
  <c r="J17" i="9"/>
  <c r="I17" i="9"/>
  <c r="J16" i="9"/>
  <c r="I16" i="9"/>
  <c r="J15" i="9"/>
  <c r="I15" i="9"/>
  <c r="J14" i="9"/>
  <c r="I14" i="9"/>
  <c r="J13" i="9"/>
  <c r="I13" i="9"/>
  <c r="J12" i="9"/>
  <c r="I12" i="9"/>
  <c r="J11" i="9"/>
  <c r="I11" i="9"/>
  <c r="J10" i="9"/>
  <c r="I10" i="9"/>
  <c r="J9" i="9"/>
  <c r="I9" i="9"/>
  <c r="J8" i="9"/>
  <c r="I8" i="9"/>
  <c r="J7" i="9"/>
  <c r="I7" i="9"/>
  <c r="J6" i="9"/>
  <c r="I6" i="9"/>
  <c r="J5" i="9"/>
  <c r="I5" i="9"/>
  <c r="J4" i="9"/>
  <c r="I4" i="9"/>
  <c r="J3" i="9"/>
  <c r="I3" i="9"/>
  <c r="J61" i="8"/>
  <c r="I61" i="8"/>
  <c r="J60" i="8"/>
  <c r="I60" i="8"/>
  <c r="J59" i="8"/>
  <c r="I59" i="8"/>
  <c r="J58" i="8"/>
  <c r="I58" i="8"/>
  <c r="J57" i="8"/>
  <c r="I57" i="8"/>
  <c r="J56" i="8"/>
  <c r="I56" i="8"/>
  <c r="J55" i="8"/>
  <c r="I55" i="8"/>
  <c r="J54" i="8"/>
  <c r="I54" i="8"/>
  <c r="J53" i="8"/>
  <c r="I53" i="8"/>
  <c r="J52" i="8"/>
  <c r="I52" i="8"/>
  <c r="J51" i="8"/>
  <c r="I51" i="8"/>
  <c r="J50" i="8"/>
  <c r="I50" i="8"/>
  <c r="J49" i="8"/>
  <c r="I49" i="8"/>
  <c r="J48" i="8"/>
  <c r="I48" i="8"/>
  <c r="J47" i="8"/>
  <c r="I47" i="8"/>
  <c r="J46" i="8"/>
  <c r="I46" i="8"/>
  <c r="J45" i="8"/>
  <c r="I45" i="8"/>
  <c r="J44" i="8"/>
  <c r="I44" i="8"/>
  <c r="J43" i="8"/>
  <c r="I43" i="8"/>
  <c r="J42" i="8"/>
  <c r="I42" i="8"/>
  <c r="J41" i="8"/>
  <c r="I41" i="8"/>
  <c r="J40" i="8"/>
  <c r="I40" i="8"/>
  <c r="J39" i="8"/>
  <c r="I39" i="8"/>
  <c r="J38" i="8"/>
  <c r="I38" i="8"/>
  <c r="J37" i="8"/>
  <c r="I37" i="8"/>
  <c r="J36" i="8"/>
  <c r="I36" i="8"/>
  <c r="J35" i="8"/>
  <c r="I35" i="8"/>
  <c r="J34" i="8"/>
  <c r="I34" i="8"/>
  <c r="J33" i="8"/>
  <c r="I33" i="8"/>
  <c r="J32" i="8"/>
  <c r="I32" i="8"/>
  <c r="J31" i="8"/>
  <c r="I31" i="8"/>
  <c r="J30" i="8"/>
  <c r="I30" i="8"/>
  <c r="J29" i="8"/>
  <c r="I29" i="8"/>
  <c r="J28" i="8"/>
  <c r="I28" i="8"/>
  <c r="J27" i="8"/>
  <c r="I27" i="8"/>
  <c r="J26" i="8"/>
  <c r="I26" i="8"/>
  <c r="J25" i="8"/>
  <c r="I25" i="8"/>
  <c r="J24" i="8"/>
  <c r="I24" i="8"/>
  <c r="J23" i="8"/>
  <c r="I23" i="8"/>
  <c r="J22" i="8"/>
  <c r="I22" i="8"/>
  <c r="J21" i="8"/>
  <c r="I21" i="8"/>
  <c r="J20" i="8"/>
  <c r="I20" i="8"/>
  <c r="J19" i="8"/>
  <c r="I19" i="8"/>
  <c r="J18" i="8"/>
  <c r="I18" i="8"/>
  <c r="J17" i="8"/>
  <c r="I17" i="8"/>
  <c r="J16" i="8"/>
  <c r="I16" i="8"/>
  <c r="J15" i="8"/>
  <c r="I15" i="8"/>
  <c r="J14" i="8"/>
  <c r="I14" i="8"/>
  <c r="J13" i="8"/>
  <c r="I13" i="8"/>
  <c r="J12" i="8"/>
  <c r="I12" i="8"/>
  <c r="J11" i="8"/>
  <c r="I11" i="8"/>
  <c r="J10" i="8"/>
  <c r="I10" i="8"/>
  <c r="J9" i="8"/>
  <c r="I9" i="8"/>
  <c r="J8" i="8"/>
  <c r="I8" i="8"/>
  <c r="J7" i="8"/>
  <c r="I7" i="8"/>
  <c r="J6" i="8"/>
  <c r="I6" i="8"/>
  <c r="J5" i="8"/>
  <c r="I5" i="8"/>
  <c r="J4" i="8"/>
  <c r="I4" i="8"/>
  <c r="J3" i="8"/>
  <c r="I3" i="8"/>
  <c r="M74" i="28" l="1"/>
  <c r="A3" i="24"/>
  <c r="J61" i="3"/>
  <c r="I61" i="3"/>
  <c r="J60" i="3"/>
  <c r="I60" i="3"/>
  <c r="J59" i="3"/>
  <c r="I59" i="3"/>
  <c r="J58" i="3"/>
  <c r="I58" i="3"/>
  <c r="J57" i="3"/>
  <c r="I57" i="3"/>
  <c r="J56" i="3"/>
  <c r="I56" i="3"/>
  <c r="J55" i="3"/>
  <c r="I55" i="3"/>
  <c r="J54" i="3"/>
  <c r="I54" i="3"/>
  <c r="J53" i="3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I16" i="3"/>
  <c r="J15" i="3"/>
  <c r="I15" i="3"/>
  <c r="J14" i="3"/>
  <c r="I14" i="3"/>
  <c r="J13" i="3"/>
  <c r="I13" i="3"/>
  <c r="J12" i="3"/>
  <c r="I12" i="3"/>
  <c r="J11" i="3"/>
  <c r="I11" i="3"/>
  <c r="J10" i="3"/>
  <c r="I10" i="3"/>
  <c r="J9" i="3"/>
  <c r="I9" i="3"/>
  <c r="J8" i="3"/>
  <c r="I8" i="3"/>
  <c r="J7" i="3"/>
  <c r="I7" i="3"/>
  <c r="J6" i="3"/>
  <c r="I6" i="3"/>
  <c r="J5" i="3"/>
  <c r="I5" i="3"/>
  <c r="J4" i="3"/>
  <c r="I4" i="3"/>
  <c r="J3" i="3"/>
  <c r="I3" i="3"/>
  <c r="B2" i="24" l="1" a="1"/>
  <c r="B2" i="24" s="1"/>
  <c r="K75" i="28"/>
  <c r="A4" i="24"/>
  <c r="C2" i="24" l="1" a="1"/>
  <c r="C2" i="24" s="1"/>
  <c r="K76" i="28"/>
  <c r="A5" i="24"/>
  <c r="D2" i="24" l="1" a="1"/>
  <c r="D2" i="24" s="1"/>
  <c r="K77" i="28"/>
  <c r="A6" i="24"/>
  <c r="E2" i="24" l="1" a="1"/>
  <c r="E2" i="24" s="1"/>
  <c r="K78" i="28"/>
  <c r="A7" i="24"/>
  <c r="F2" i="24" l="1" a="1"/>
  <c r="F2" i="24" s="1"/>
  <c r="K79" i="28"/>
  <c r="A8" i="24"/>
  <c r="G2" i="24" l="1" a="1"/>
  <c r="G2" i="24" s="1"/>
  <c r="K80" i="28"/>
  <c r="A9" i="24"/>
  <c r="H2" i="24" l="1" a="1"/>
  <c r="H2" i="24" s="1"/>
  <c r="K81" i="28"/>
  <c r="A10" i="24"/>
  <c r="I2" i="24" l="1" a="1"/>
  <c r="I2" i="24" s="1"/>
  <c r="K82" i="28"/>
  <c r="A11" i="24"/>
  <c r="J2" i="24" l="1" a="1"/>
  <c r="J2" i="24" s="1"/>
  <c r="K83" i="28"/>
  <c r="A12" i="24"/>
  <c r="K2" i="24" l="1" a="1"/>
  <c r="K2" i="24" s="1"/>
  <c r="K84" i="28"/>
  <c r="A13" i="24"/>
  <c r="L2" i="24" l="1" a="1"/>
  <c r="L2" i="24" s="1"/>
  <c r="K85" i="28"/>
  <c r="A14" i="24"/>
  <c r="M2" i="24" l="1" a="1"/>
  <c r="M2" i="24" s="1"/>
  <c r="K86" i="28"/>
  <c r="A15" i="24"/>
  <c r="N2" i="24" l="1" a="1"/>
  <c r="N2" i="24" s="1"/>
  <c r="K87" i="28"/>
  <c r="A16" i="24"/>
  <c r="O2" i="24" l="1" a="1"/>
  <c r="O2" i="24" s="1"/>
  <c r="K88" i="28"/>
  <c r="A17" i="24"/>
  <c r="P2" i="24" l="1" a="1"/>
  <c r="P2" i="24" s="1"/>
  <c r="K89" i="28"/>
  <c r="A18" i="24"/>
  <c r="Q2" i="24" l="1" a="1"/>
  <c r="Q2" i="24" s="1"/>
  <c r="K90" i="28"/>
  <c r="A19" i="24"/>
  <c r="R2" i="24" l="1" a="1"/>
  <c r="R2" i="24" s="1"/>
  <c r="K91" i="28"/>
  <c r="A20" i="24"/>
  <c r="S2" i="24" l="1" a="1"/>
  <c r="S2" i="24" s="1"/>
  <c r="K92" i="28"/>
  <c r="A21" i="24"/>
  <c r="T2" i="24" l="1" a="1"/>
  <c r="T2" i="24" s="1"/>
  <c r="K93" i="28"/>
  <c r="A22" i="24"/>
  <c r="U2" i="24" l="1" a="1"/>
  <c r="U2" i="24" s="1"/>
  <c r="K94" i="28"/>
  <c r="A23" i="24"/>
  <c r="V2" i="24" l="1" a="1"/>
  <c r="V2" i="24" s="1"/>
  <c r="K95" i="28"/>
  <c r="A24" i="24"/>
  <c r="W2" i="24" l="1" a="1"/>
  <c r="W2" i="24" s="1"/>
  <c r="K96" i="28"/>
  <c r="A25" i="24"/>
  <c r="X2" i="24" l="1" a="1"/>
  <c r="X2" i="24" s="1"/>
  <c r="K97" i="28"/>
  <c r="A26" i="24"/>
  <c r="Y2" i="24" l="1" a="1"/>
  <c r="Y2" i="24" s="1"/>
  <c r="K98" i="28"/>
  <c r="A27" i="24"/>
  <c r="Z2" i="24" l="1" a="1"/>
  <c r="Z2" i="24" s="1"/>
  <c r="K99" i="28"/>
  <c r="A28" i="24"/>
  <c r="AA2" i="24" l="1" a="1"/>
  <c r="AA2" i="24" s="1"/>
  <c r="K100" i="28"/>
  <c r="A29" i="24"/>
  <c r="AB2" i="24" l="1" a="1"/>
  <c r="AB2" i="24" s="1"/>
  <c r="K101" i="28"/>
  <c r="A30" i="24"/>
  <c r="AC2" i="24" l="1" a="1"/>
  <c r="AC2" i="24" s="1"/>
  <c r="K102" i="28"/>
  <c r="A31" i="24"/>
  <c r="AD2" i="24" l="1" a="1"/>
  <c r="AD2" i="24" s="1"/>
  <c r="K103" i="28"/>
  <c r="A32" i="24"/>
  <c r="AE2" i="24" l="1" a="1"/>
  <c r="AE2" i="24" s="1"/>
  <c r="K104" i="28"/>
  <c r="I8" i="24"/>
  <c r="AD9" i="24"/>
  <c r="C8" i="24"/>
  <c r="P28" i="24"/>
  <c r="J9" i="24"/>
  <c r="G6" i="24"/>
  <c r="K24" i="24"/>
  <c r="X8" i="24"/>
  <c r="Z12" i="24"/>
  <c r="L6" i="24"/>
  <c r="P21" i="24"/>
  <c r="U23" i="24"/>
  <c r="H30" i="24"/>
  <c r="E20" i="24"/>
  <c r="B13" i="24"/>
  <c r="Q16" i="24"/>
  <c r="M31" i="24"/>
  <c r="W4" i="24"/>
  <c r="AE17" i="24"/>
  <c r="X1" i="24"/>
  <c r="O16" i="24"/>
  <c r="K22" i="24"/>
  <c r="Y22" i="24"/>
  <c r="N20" i="24"/>
  <c r="H25" i="24"/>
  <c r="P26" i="24"/>
  <c r="Q23" i="24"/>
  <c r="AD1" i="24"/>
  <c r="P31" i="24"/>
  <c r="K5" i="24"/>
  <c r="Y27" i="24"/>
  <c r="AB13" i="24"/>
  <c r="C32" i="24"/>
  <c r="Y12" i="24"/>
  <c r="AC9" i="24"/>
  <c r="T32" i="24"/>
  <c r="S11" i="24"/>
  <c r="K1" i="24"/>
  <c r="H1" i="24"/>
  <c r="AA21" i="24"/>
  <c r="Z18" i="24"/>
  <c r="F21" i="24"/>
  <c r="F6" i="24"/>
  <c r="S12" i="24"/>
  <c r="B16" i="24"/>
  <c r="K29" i="24"/>
  <c r="V3" i="24"/>
  <c r="B10" i="24"/>
  <c r="AB26" i="24"/>
  <c r="X23" i="24"/>
  <c r="X6" i="24"/>
  <c r="C9" i="24"/>
  <c r="AA10" i="24"/>
  <c r="N28" i="24"/>
  <c r="S25" i="24"/>
  <c r="P24" i="24"/>
  <c r="B3" i="24"/>
  <c r="S18" i="24"/>
  <c r="AB20" i="24"/>
  <c r="AE30" i="24"/>
  <c r="AB23" i="24"/>
  <c r="T20" i="24"/>
  <c r="P29" i="24"/>
  <c r="AA16" i="24"/>
  <c r="AA15" i="24"/>
  <c r="Z11" i="24"/>
  <c r="S29" i="24"/>
  <c r="Q7" i="24"/>
  <c r="O19" i="24"/>
  <c r="M7" i="24"/>
  <c r="P22" i="24"/>
  <c r="O21" i="24"/>
  <c r="T4" i="24"/>
  <c r="AB24" i="24"/>
  <c r="AB9" i="24"/>
  <c r="AC20" i="24"/>
  <c r="P13" i="24"/>
  <c r="R32" i="24"/>
  <c r="S1" i="24"/>
  <c r="M17" i="24"/>
  <c r="T27" i="24"/>
  <c r="AE16" i="24"/>
  <c r="S31" i="24"/>
  <c r="K27" i="24"/>
  <c r="O28" i="24"/>
  <c r="C17" i="24"/>
  <c r="B18" i="24"/>
  <c r="AB8" i="24"/>
  <c r="N31" i="24"/>
  <c r="Y32" i="24"/>
  <c r="Q26" i="24"/>
  <c r="R26" i="24"/>
  <c r="J31" i="24"/>
  <c r="L10" i="24"/>
  <c r="M24" i="24"/>
  <c r="E24" i="24"/>
  <c r="J4" i="24"/>
  <c r="AD24" i="24"/>
  <c r="N8" i="24"/>
  <c r="T24" i="24"/>
  <c r="K9" i="24"/>
  <c r="B23" i="24"/>
  <c r="AA3" i="24"/>
  <c r="U21" i="24"/>
  <c r="D14" i="24"/>
  <c r="G5" i="24"/>
  <c r="R12" i="24"/>
  <c r="J18" i="24"/>
  <c r="D23" i="24"/>
  <c r="N19" i="24"/>
  <c r="P16" i="24"/>
  <c r="C1" i="24"/>
  <c r="Y23" i="24"/>
  <c r="K6" i="24"/>
  <c r="K8" i="24"/>
  <c r="X22" i="24"/>
  <c r="Z5" i="24"/>
  <c r="F7" i="24"/>
  <c r="W28" i="24"/>
  <c r="AE11" i="24"/>
  <c r="AB7" i="24"/>
  <c r="C29" i="24"/>
  <c r="D13" i="24"/>
  <c r="Y28" i="24"/>
  <c r="U12" i="24"/>
  <c r="V16" i="24"/>
  <c r="AA18" i="24"/>
  <c r="P5" i="24"/>
  <c r="G15" i="24"/>
  <c r="Q25" i="24"/>
  <c r="J32" i="24"/>
  <c r="AE1" i="24"/>
  <c r="G3" i="24"/>
  <c r="Z16" i="24"/>
  <c r="S26" i="24"/>
  <c r="S20" i="24"/>
  <c r="P17" i="24"/>
  <c r="X31" i="24"/>
  <c r="G13" i="24"/>
  <c r="D20" i="24"/>
  <c r="E19" i="24"/>
  <c r="Z30" i="24"/>
  <c r="Z6" i="24"/>
  <c r="U9" i="24"/>
  <c r="W16" i="24"/>
  <c r="I13" i="24"/>
  <c r="AA17" i="24"/>
  <c r="AC15" i="24"/>
  <c r="T26" i="24"/>
  <c r="AC26" i="24"/>
  <c r="C22" i="24"/>
  <c r="AD16" i="24"/>
  <c r="AC7" i="24"/>
  <c r="Z23" i="24"/>
  <c r="L28" i="24"/>
  <c r="V31" i="24"/>
  <c r="D30" i="24"/>
  <c r="S10" i="24"/>
  <c r="Q15" i="24"/>
  <c r="AB27" i="24"/>
  <c r="AB32" i="24"/>
  <c r="P9" i="24"/>
  <c r="H18" i="24"/>
  <c r="AA28" i="24"/>
  <c r="N13" i="24"/>
  <c r="Z24" i="24"/>
  <c r="I4" i="24"/>
  <c r="N30" i="24"/>
  <c r="C14" i="24"/>
  <c r="G28" i="24"/>
  <c r="Z10" i="24"/>
  <c r="J24" i="24"/>
  <c r="AD28" i="24"/>
  <c r="X16" i="24"/>
  <c r="C13" i="24"/>
  <c r="AD10" i="24"/>
  <c r="V25" i="24"/>
  <c r="AB3" i="24"/>
  <c r="F15" i="24"/>
  <c r="L26" i="24"/>
  <c r="X26" i="24"/>
  <c r="I32" i="24"/>
  <c r="F22" i="24"/>
  <c r="Z13" i="24"/>
  <c r="H24" i="24"/>
  <c r="Q13" i="24"/>
  <c r="E5" i="24"/>
  <c r="G22" i="24"/>
  <c r="D32" i="24"/>
  <c r="Z28" i="24"/>
  <c r="J6" i="24"/>
  <c r="AC25" i="24"/>
  <c r="C24" i="24"/>
  <c r="K18" i="24"/>
  <c r="M19" i="24"/>
  <c r="P19" i="24"/>
  <c r="AD25" i="24"/>
  <c r="L13" i="24"/>
  <c r="W18" i="24"/>
  <c r="H8" i="24"/>
  <c r="U4" i="24"/>
  <c r="H10" i="24"/>
  <c r="I17" i="24"/>
  <c r="S32" i="24"/>
  <c r="V21" i="24"/>
  <c r="X19" i="24"/>
  <c r="W8" i="24"/>
  <c r="G4" i="24"/>
  <c r="H11" i="24"/>
  <c r="W22" i="24"/>
  <c r="X20" i="24"/>
  <c r="D3" i="24"/>
  <c r="W26" i="24"/>
  <c r="H4" i="24"/>
  <c r="E7" i="24"/>
  <c r="C12" i="24"/>
  <c r="M27" i="24"/>
  <c r="G21" i="24"/>
  <c r="AC3" i="24"/>
  <c r="J14" i="24"/>
  <c r="AC14" i="24"/>
  <c r="K16" i="24"/>
  <c r="F25" i="24"/>
  <c r="AE15" i="24"/>
  <c r="E28" i="24"/>
  <c r="Z1" i="24"/>
  <c r="F12" i="24"/>
  <c r="K32" i="24"/>
  <c r="E15" i="24"/>
  <c r="H12" i="24"/>
  <c r="B21" i="24"/>
  <c r="Y17" i="24"/>
  <c r="AC8" i="24"/>
  <c r="L25" i="24"/>
  <c r="W5" i="24"/>
  <c r="Z32" i="24"/>
  <c r="D31" i="24"/>
  <c r="P12" i="24"/>
  <c r="S22" i="24"/>
  <c r="T8" i="24"/>
  <c r="T11" i="24"/>
  <c r="K26" i="24"/>
  <c r="D22" i="24"/>
  <c r="AD15" i="24"/>
  <c r="I12" i="24"/>
  <c r="N21" i="24"/>
  <c r="J29" i="24"/>
  <c r="M6" i="24"/>
  <c r="M8" i="24"/>
  <c r="L1" i="24"/>
  <c r="V23" i="24"/>
  <c r="Q30" i="24"/>
  <c r="O17" i="24"/>
  <c r="T17" i="24"/>
  <c r="S13" i="24"/>
  <c r="N5" i="24"/>
  <c r="P18" i="24"/>
  <c r="AE19" i="24"/>
  <c r="F29" i="24"/>
  <c r="Y14" i="24"/>
  <c r="U18" i="24"/>
  <c r="AD23" i="24"/>
  <c r="G24" i="24"/>
  <c r="AE18" i="24"/>
  <c r="M9" i="24"/>
  <c r="I7" i="24"/>
  <c r="M15" i="24"/>
  <c r="E16" i="24"/>
  <c r="J17" i="24"/>
  <c r="G7" i="24"/>
  <c r="L21" i="24"/>
  <c r="O14" i="24"/>
  <c r="S28" i="24"/>
  <c r="W6" i="24"/>
  <c r="AE28" i="24"/>
  <c r="P32" i="24"/>
  <c r="S3" i="24"/>
  <c r="AD13" i="24"/>
  <c r="AB14" i="24"/>
  <c r="F23" i="24"/>
  <c r="AC22" i="24"/>
  <c r="E12" i="24"/>
  <c r="AC16" i="24"/>
  <c r="R17" i="24"/>
  <c r="AB5" i="24"/>
  <c r="S21" i="24"/>
  <c r="Y29" i="24"/>
  <c r="M5" i="24"/>
  <c r="F30" i="24"/>
  <c r="Q5" i="24"/>
  <c r="R29" i="24"/>
  <c r="J28" i="24"/>
  <c r="U16" i="24"/>
  <c r="C30" i="24"/>
  <c r="T28" i="24"/>
  <c r="U14" i="24"/>
  <c r="L3" i="24"/>
  <c r="R31" i="24"/>
  <c r="Q10" i="24"/>
  <c r="I30" i="24"/>
  <c r="C11" i="24"/>
  <c r="N9" i="24"/>
  <c r="I14" i="24"/>
  <c r="K30" i="24"/>
  <c r="S14" i="24"/>
  <c r="Z4" i="24"/>
  <c r="L11" i="24"/>
  <c r="W23" i="24"/>
  <c r="I22" i="24"/>
  <c r="F32" i="24"/>
  <c r="U3" i="24"/>
  <c r="C27" i="24"/>
  <c r="H28" i="24"/>
  <c r="AC17" i="24"/>
  <c r="R14" i="24"/>
  <c r="L7" i="24"/>
  <c r="L8" i="24"/>
  <c r="S19" i="24"/>
  <c r="I24" i="24"/>
  <c r="E1" i="24"/>
  <c r="AD5" i="24"/>
  <c r="C28" i="24"/>
  <c r="AE5" i="24"/>
  <c r="U8" i="24"/>
  <c r="AE29" i="24"/>
  <c r="T12" i="24"/>
  <c r="X15" i="24"/>
  <c r="H5" i="24"/>
  <c r="AA11" i="24"/>
  <c r="M23" i="24"/>
  <c r="U15" i="24"/>
  <c r="C20" i="24"/>
  <c r="AA14" i="24"/>
  <c r="AB15" i="24"/>
  <c r="AD32" i="24"/>
  <c r="AA19" i="24"/>
  <c r="L12" i="24"/>
  <c r="B1" i="24"/>
  <c r="N25" i="24"/>
  <c r="AD3" i="24"/>
  <c r="X11" i="24"/>
  <c r="O25" i="24"/>
  <c r="E21" i="24"/>
  <c r="D15" i="24"/>
  <c r="R6" i="24"/>
  <c r="J8" i="24"/>
  <c r="S5" i="24"/>
  <c r="F11" i="24"/>
  <c r="V13" i="24"/>
  <c r="AA26" i="24"/>
  <c r="AC13" i="24"/>
  <c r="V15" i="24"/>
  <c r="Y3" i="24"/>
  <c r="I11" i="24"/>
  <c r="AE23" i="24"/>
  <c r="AC18" i="24"/>
  <c r="W15" i="24"/>
  <c r="D24" i="24"/>
  <c r="S7" i="24"/>
  <c r="V14" i="24"/>
  <c r="R15" i="24"/>
  <c r="H20" i="24"/>
  <c r="J22" i="24"/>
  <c r="J7" i="24"/>
  <c r="N12" i="24"/>
  <c r="N26" i="24"/>
  <c r="I27" i="24"/>
  <c r="U24" i="24"/>
  <c r="D5" i="24"/>
  <c r="E18" i="24"/>
  <c r="D7" i="24"/>
  <c r="V9" i="24"/>
  <c r="AC29" i="24"/>
  <c r="K15" i="24"/>
  <c r="AC32" i="24"/>
  <c r="W31" i="24"/>
  <c r="P1" i="24"/>
  <c r="E17" i="24"/>
  <c r="AB25" i="24"/>
  <c r="K28" i="24"/>
  <c r="F8" i="24"/>
  <c r="F9" i="24"/>
  <c r="W32" i="24"/>
  <c r="T13" i="24"/>
  <c r="R13" i="24"/>
  <c r="AC28" i="24"/>
  <c r="N29" i="24"/>
  <c r="C3" i="24"/>
  <c r="V12" i="24"/>
  <c r="Z29" i="24"/>
  <c r="Y10" i="24"/>
  <c r="L32" i="24"/>
  <c r="D9" i="24"/>
  <c r="K4" i="24"/>
  <c r="L24" i="24"/>
  <c r="Z3" i="24"/>
  <c r="B25" i="24"/>
  <c r="AB28" i="24"/>
  <c r="AD19" i="24"/>
  <c r="U22" i="24"/>
  <c r="V27" i="24"/>
  <c r="AD30" i="24"/>
  <c r="G10" i="24"/>
  <c r="N10" i="24"/>
  <c r="D6" i="24"/>
  <c r="Q3" i="24"/>
  <c r="B30" i="24"/>
  <c r="T3" i="24"/>
  <c r="Q29" i="24"/>
  <c r="Z17" i="24"/>
  <c r="AC11" i="24"/>
  <c r="L5" i="24"/>
  <c r="AD6" i="24"/>
  <c r="I20" i="24"/>
  <c r="W21" i="24"/>
  <c r="G16" i="24"/>
  <c r="I23" i="24"/>
  <c r="U19" i="24"/>
  <c r="E11" i="24"/>
  <c r="Y1" i="24"/>
  <c r="AD8" i="24"/>
  <c r="AA25" i="24"/>
  <c r="L18" i="24"/>
  <c r="F27" i="24"/>
  <c r="AA24" i="24"/>
  <c r="N17" i="24"/>
  <c r="F14" i="24"/>
  <c r="O6" i="24"/>
  <c r="K17" i="24"/>
  <c r="W30" i="24"/>
  <c r="P25" i="24"/>
  <c r="C10" i="24"/>
  <c r="G20" i="24"/>
  <c r="P10" i="24"/>
  <c r="F24" i="24"/>
  <c r="D18" i="24"/>
  <c r="AC1" i="24"/>
  <c r="B15" i="24"/>
  <c r="Y25" i="24"/>
  <c r="D28" i="24"/>
  <c r="T25" i="24"/>
  <c r="L31" i="24"/>
  <c r="R23" i="24"/>
  <c r="N16" i="24"/>
  <c r="AC31" i="24"/>
  <c r="Q11" i="24"/>
  <c r="I16" i="24"/>
  <c r="AA22" i="24"/>
  <c r="I3" i="24"/>
  <c r="X27" i="24"/>
  <c r="F13" i="24"/>
  <c r="W24" i="24"/>
  <c r="V1" i="24"/>
  <c r="K19" i="24"/>
  <c r="V11" i="24"/>
  <c r="O13" i="24"/>
  <c r="AC12" i="24"/>
  <c r="H17" i="24"/>
  <c r="Y21" i="24"/>
  <c r="AB31" i="24"/>
  <c r="L30" i="24"/>
  <c r="AA9" i="24"/>
  <c r="O5" i="24"/>
  <c r="B17" i="24"/>
  <c r="V5" i="24"/>
  <c r="R3" i="24"/>
  <c r="H16" i="24"/>
  <c r="Q28" i="24"/>
  <c r="G31" i="24"/>
  <c r="Y15" i="24"/>
  <c r="B32" i="24"/>
  <c r="AB12" i="24"/>
  <c r="W29" i="24"/>
  <c r="Q17" i="24"/>
  <c r="Q20" i="24"/>
  <c r="S16" i="24"/>
  <c r="L4" i="24"/>
  <c r="AA23" i="24"/>
  <c r="J5" i="24"/>
  <c r="U25" i="24"/>
  <c r="P6" i="24"/>
  <c r="K7" i="24"/>
  <c r="B8" i="24"/>
  <c r="U26" i="24"/>
  <c r="I25" i="24"/>
  <c r="E4" i="24"/>
  <c r="B14" i="24"/>
  <c r="B27" i="24"/>
  <c r="AE6" i="24"/>
  <c r="N6" i="24"/>
  <c r="Z22" i="24"/>
  <c r="R16" i="24"/>
  <c r="J25" i="24"/>
  <c r="T22" i="24"/>
  <c r="T15" i="24"/>
  <c r="Y24" i="24"/>
  <c r="AD21" i="24"/>
  <c r="AB22" i="24"/>
  <c r="Y11" i="24"/>
  <c r="W11" i="24"/>
  <c r="F31" i="24"/>
  <c r="AE14" i="24"/>
  <c r="P27" i="24"/>
  <c r="S27" i="24"/>
  <c r="O18" i="24"/>
  <c r="W13" i="24"/>
  <c r="H3" i="24"/>
  <c r="Y5" i="24"/>
  <c r="AC21" i="24"/>
  <c r="AA12" i="24"/>
  <c r="I19" i="24"/>
  <c r="K11" i="24"/>
  <c r="Z9" i="24"/>
  <c r="K10" i="24"/>
  <c r="J23" i="24"/>
  <c r="AE8" i="24"/>
  <c r="E22" i="24"/>
  <c r="I10" i="24"/>
  <c r="E10" i="24"/>
  <c r="Z31" i="24"/>
  <c r="T6" i="24"/>
  <c r="F4" i="24"/>
  <c r="O3" i="24"/>
  <c r="T29" i="24"/>
  <c r="I29" i="24"/>
  <c r="C31" i="24"/>
  <c r="AA4" i="24"/>
  <c r="U11" i="24"/>
  <c r="O9" i="24"/>
  <c r="AD27" i="24"/>
  <c r="X10" i="24"/>
  <c r="D16" i="24"/>
  <c r="F16" i="24"/>
  <c r="U10" i="24"/>
  <c r="V22" i="24"/>
  <c r="R27" i="24"/>
  <c r="M21" i="24"/>
  <c r="R30" i="24"/>
  <c r="C21" i="24"/>
  <c r="O29" i="24"/>
  <c r="X14" i="24"/>
  <c r="X25" i="24"/>
  <c r="D10" i="24"/>
  <c r="G18" i="24"/>
  <c r="R1" i="24"/>
  <c r="N32" i="24"/>
  <c r="M10" i="24"/>
  <c r="AD7" i="24"/>
  <c r="AB18" i="24"/>
  <c r="M18" i="24"/>
  <c r="D4" i="24"/>
  <c r="T23" i="24"/>
  <c r="H32" i="24"/>
  <c r="M14" i="24"/>
  <c r="M29" i="24"/>
  <c r="S17" i="24"/>
  <c r="V6" i="24"/>
  <c r="W7" i="24"/>
  <c r="R9" i="24"/>
  <c r="U32" i="24"/>
  <c r="H6" i="24"/>
  <c r="F19" i="24"/>
  <c r="R18" i="24"/>
  <c r="AB29" i="24"/>
  <c r="S4" i="24"/>
  <c r="AB10" i="24"/>
  <c r="X24" i="24"/>
  <c r="J3" i="24"/>
  <c r="H23" i="24"/>
  <c r="T7" i="24"/>
  <c r="N3" i="24"/>
  <c r="R20" i="24"/>
  <c r="S15" i="24"/>
  <c r="E13" i="24"/>
  <c r="H19" i="24"/>
  <c r="E29" i="24"/>
  <c r="P8" i="24"/>
  <c r="T31" i="24"/>
  <c r="Y31" i="24"/>
  <c r="Q8" i="24"/>
  <c r="X7" i="24"/>
  <c r="C15" i="24"/>
  <c r="Q4" i="24"/>
  <c r="K3" i="24"/>
  <c r="AB21" i="24"/>
  <c r="T1" i="24"/>
  <c r="H31" i="24"/>
  <c r="B26" i="24"/>
  <c r="M22" i="24"/>
  <c r="N18" i="24"/>
  <c r="G12" i="24"/>
  <c r="AC10" i="24"/>
  <c r="G8" i="24"/>
  <c r="E14" i="24"/>
  <c r="K21" i="24"/>
  <c r="V7" i="24"/>
  <c r="C5" i="24"/>
  <c r="Q12" i="24"/>
  <c r="V24" i="24"/>
  <c r="B28" i="24"/>
  <c r="W27" i="24"/>
  <c r="L9" i="24"/>
  <c r="W3" i="24"/>
  <c r="J12" i="24"/>
  <c r="M3" i="24"/>
  <c r="M12" i="24"/>
  <c r="F1" i="24"/>
  <c r="O27" i="24"/>
  <c r="AD22" i="24"/>
  <c r="B11" i="24"/>
  <c r="B20" i="24"/>
  <c r="Z25" i="24"/>
  <c r="AB16" i="24"/>
  <c r="T14" i="24"/>
  <c r="R22" i="24"/>
  <c r="I26" i="24"/>
  <c r="V20" i="24"/>
  <c r="K31" i="24"/>
  <c r="T5" i="24"/>
  <c r="T9" i="24"/>
  <c r="AD18" i="24"/>
  <c r="AA31" i="24"/>
  <c r="AA6" i="24"/>
  <c r="AD14" i="24"/>
  <c r="L29" i="24"/>
  <c r="X9" i="24"/>
  <c r="W14" i="24"/>
  <c r="J11" i="24"/>
  <c r="C6" i="24"/>
  <c r="AD4" i="24"/>
  <c r="P30" i="24"/>
  <c r="G19" i="24"/>
  <c r="S8" i="24"/>
  <c r="V17" i="24"/>
  <c r="P7" i="24"/>
  <c r="E30" i="24"/>
  <c r="AE25" i="24"/>
  <c r="Z26" i="24"/>
  <c r="AE31" i="24"/>
  <c r="I31" i="24"/>
  <c r="L27" i="24"/>
  <c r="V30" i="24"/>
  <c r="F20" i="24"/>
  <c r="D19" i="24"/>
  <c r="Z20" i="24"/>
  <c r="G25" i="24"/>
  <c r="X5" i="24"/>
  <c r="AC27" i="24"/>
  <c r="Q31" i="24"/>
  <c r="C23" i="24"/>
  <c r="H21" i="24"/>
  <c r="Z21" i="24"/>
  <c r="O15" i="24"/>
  <c r="O32" i="24"/>
  <c r="Y18" i="24"/>
  <c r="C7" i="24"/>
  <c r="AA20" i="24"/>
  <c r="S30" i="24"/>
  <c r="S6" i="24"/>
  <c r="AC24" i="24"/>
  <c r="Y26" i="24"/>
  <c r="J26" i="24"/>
  <c r="U6" i="24"/>
  <c r="O10" i="24"/>
  <c r="F18" i="24"/>
  <c r="Q27" i="24"/>
  <c r="AE27" i="24"/>
  <c r="V29" i="24"/>
  <c r="P15" i="24"/>
  <c r="X30" i="24"/>
  <c r="X32" i="24"/>
  <c r="L19" i="24"/>
  <c r="N15" i="24"/>
  <c r="Y7" i="24"/>
  <c r="U30" i="24"/>
  <c r="L17" i="24"/>
  <c r="J20" i="24"/>
  <c r="Q18" i="24"/>
  <c r="O24" i="24"/>
  <c r="H15" i="24"/>
  <c r="F28" i="24"/>
  <c r="E3" i="24"/>
  <c r="U29" i="24"/>
  <c r="Z8" i="24"/>
  <c r="C26" i="24"/>
  <c r="P20" i="24"/>
  <c r="AE7" i="24"/>
  <c r="R25" i="24"/>
  <c r="B24" i="24"/>
  <c r="X17" i="24"/>
  <c r="D29" i="24"/>
  <c r="S24" i="24"/>
  <c r="B29" i="24"/>
  <c r="W25" i="24"/>
  <c r="B4" i="24"/>
  <c r="W19" i="24"/>
  <c r="X29" i="24"/>
  <c r="J27" i="24"/>
  <c r="S23" i="24"/>
  <c r="K14" i="24"/>
  <c r="Q24" i="24"/>
  <c r="H13" i="24"/>
  <c r="V4" i="24"/>
  <c r="F17" i="24"/>
  <c r="U20" i="24"/>
  <c r="T30" i="24"/>
  <c r="AD17" i="24"/>
  <c r="U28" i="24"/>
  <c r="W17" i="24"/>
  <c r="E25" i="24"/>
  <c r="M20" i="24"/>
  <c r="L22" i="24"/>
  <c r="H14" i="24"/>
  <c r="AB6" i="24"/>
  <c r="N23" i="24"/>
  <c r="K25" i="24"/>
  <c r="J19" i="24"/>
  <c r="U5" i="24"/>
  <c r="V18" i="24"/>
  <c r="C18" i="24"/>
  <c r="L23" i="24"/>
  <c r="J15" i="24"/>
  <c r="AE4" i="24"/>
  <c r="P11" i="24"/>
  <c r="AD11" i="24"/>
  <c r="J21" i="24"/>
  <c r="R24" i="24"/>
  <c r="E8" i="24"/>
  <c r="V10" i="24"/>
  <c r="U1" i="24"/>
  <c r="B12" i="24"/>
  <c r="B31" i="24"/>
  <c r="K23" i="24"/>
  <c r="R11" i="24"/>
  <c r="O8" i="24"/>
  <c r="N4" i="24"/>
  <c r="M28" i="24"/>
  <c r="G26" i="24"/>
  <c r="F3" i="24"/>
  <c r="G29" i="24"/>
  <c r="Q32" i="24"/>
  <c r="V28" i="24"/>
  <c r="AB19" i="24"/>
  <c r="U27" i="24"/>
  <c r="H26" i="24"/>
  <c r="AC6" i="24"/>
  <c r="H7" i="24"/>
  <c r="Z15" i="24"/>
  <c r="AE10" i="24"/>
  <c r="K12" i="24"/>
  <c r="B7" i="24"/>
  <c r="AE9" i="24"/>
  <c r="AC4" i="24"/>
  <c r="T19" i="24"/>
  <c r="M4" i="24"/>
  <c r="P14" i="24"/>
  <c r="AE24" i="24"/>
  <c r="N24" i="24"/>
  <c r="M1" i="24"/>
  <c r="N22" i="24"/>
  <c r="X28" i="24"/>
  <c r="AD29" i="24"/>
  <c r="G30" i="24"/>
  <c r="AB30" i="24"/>
  <c r="D12" i="24"/>
  <c r="C4" i="24"/>
  <c r="AE21" i="24"/>
  <c r="L16" i="24"/>
  <c r="Q6" i="24"/>
  <c r="J1" i="24"/>
  <c r="G17" i="24"/>
  <c r="O12" i="24"/>
  <c r="Y16" i="24"/>
  <c r="U13" i="24"/>
  <c r="Q21" i="24"/>
  <c r="C19" i="24"/>
  <c r="AB17" i="24"/>
  <c r="E31" i="24"/>
  <c r="W20" i="24"/>
  <c r="S9" i="24"/>
  <c r="E9" i="24"/>
  <c r="N14" i="24"/>
  <c r="I1" i="24"/>
  <c r="E26" i="24"/>
  <c r="I9" i="24"/>
  <c r="P23" i="24"/>
  <c r="Q9" i="24"/>
  <c r="N27" i="24"/>
  <c r="Y20" i="24"/>
  <c r="AA7" i="24"/>
  <c r="AA5" i="24"/>
  <c r="P3" i="24"/>
  <c r="B22" i="24"/>
  <c r="R28" i="24"/>
  <c r="F5" i="24"/>
  <c r="U7" i="24"/>
  <c r="T16" i="24"/>
  <c r="U17" i="24"/>
  <c r="W9" i="24"/>
  <c r="X18" i="24"/>
  <c r="I15" i="24"/>
  <c r="W1" i="24"/>
  <c r="AD20" i="24"/>
  <c r="AA27" i="24"/>
  <c r="B5" i="24"/>
  <c r="AC30" i="24"/>
  <c r="B19" i="24"/>
  <c r="O31" i="24"/>
  <c r="K13" i="24"/>
  <c r="AA13" i="24"/>
  <c r="Y6" i="24"/>
  <c r="G11" i="24"/>
  <c r="AE3" i="24"/>
  <c r="L14" i="24"/>
  <c r="AB1" i="24"/>
  <c r="G27" i="24"/>
  <c r="M30" i="24"/>
  <c r="I5" i="24"/>
  <c r="V32" i="24"/>
  <c r="O26" i="24"/>
  <c r="X13" i="24"/>
  <c r="I21" i="24"/>
  <c r="M11" i="24"/>
  <c r="M16" i="24"/>
  <c r="X4" i="24"/>
  <c r="D21" i="24"/>
  <c r="F26" i="24"/>
  <c r="C25" i="24"/>
  <c r="Z27" i="24"/>
  <c r="E32" i="24"/>
  <c r="Q19" i="24"/>
  <c r="N7" i="24"/>
  <c r="O4" i="24"/>
  <c r="G1" i="24"/>
  <c r="J16" i="24"/>
  <c r="O7" i="24"/>
  <c r="O1" i="24"/>
  <c r="R21" i="24"/>
  <c r="AE22" i="24"/>
  <c r="B9" i="24"/>
  <c r="R8" i="24"/>
  <c r="N11" i="24"/>
  <c r="D26" i="24"/>
  <c r="AD31" i="24"/>
  <c r="R10" i="24"/>
  <c r="L15" i="24"/>
  <c r="D25" i="24"/>
  <c r="V19" i="24"/>
  <c r="F10" i="24"/>
  <c r="Q1" i="24"/>
  <c r="R4" i="24"/>
  <c r="M25" i="24"/>
  <c r="W10" i="24"/>
  <c r="E27" i="24"/>
  <c r="T18" i="24"/>
  <c r="X12" i="24"/>
  <c r="W12" i="24"/>
  <c r="AE12" i="24"/>
  <c r="Y8" i="24"/>
  <c r="AA30" i="24"/>
  <c r="E23" i="24"/>
  <c r="J30" i="24"/>
  <c r="AA1" i="24"/>
  <c r="Q22" i="24"/>
  <c r="K20" i="24"/>
  <c r="AD26" i="24"/>
  <c r="AE32" i="24"/>
  <c r="AB11" i="24"/>
  <c r="Z14" i="24"/>
  <c r="X21" i="24"/>
  <c r="G9" i="24"/>
  <c r="O23" i="24"/>
  <c r="AC19" i="24"/>
  <c r="R5" i="24"/>
  <c r="AE26" i="24"/>
  <c r="AC23" i="24"/>
  <c r="D27" i="24"/>
  <c r="I18" i="24"/>
  <c r="G23" i="24"/>
  <c r="M32" i="24"/>
  <c r="C16" i="24"/>
  <c r="R7" i="24"/>
  <c r="I28" i="24"/>
  <c r="G14" i="24"/>
  <c r="AA8" i="24"/>
  <c r="Y13" i="24"/>
  <c r="V8" i="24"/>
  <c r="Y19" i="24"/>
  <c r="Y30" i="24"/>
  <c r="D8" i="24"/>
  <c r="P4" i="24"/>
  <c r="D17" i="24"/>
  <c r="AC5" i="24"/>
  <c r="L20" i="24"/>
  <c r="T10" i="24"/>
  <c r="T21" i="24"/>
  <c r="I6" i="24"/>
  <c r="AD12" i="24"/>
  <c r="Q14" i="24"/>
  <c r="M13" i="24"/>
  <c r="Y4" i="24"/>
  <c r="AE20" i="24"/>
  <c r="Z7" i="24"/>
  <c r="AB4" i="24"/>
  <c r="AA29" i="24"/>
  <c r="E6" i="24"/>
  <c r="D1" i="24"/>
  <c r="H27" i="24"/>
  <c r="H9" i="24"/>
  <c r="O20" i="24"/>
  <c r="N1" i="24"/>
  <c r="AA32" i="24"/>
  <c r="O11" i="24"/>
  <c r="X3" i="24"/>
  <c r="R19" i="24"/>
  <c r="B6" i="24"/>
  <c r="V26" i="24"/>
  <c r="H22" i="24"/>
  <c r="M26" i="24"/>
  <c r="J10" i="24"/>
  <c r="O22" i="24"/>
  <c r="H29" i="24"/>
  <c r="J13" i="24"/>
  <c r="AE13" i="24"/>
  <c r="U31" i="24"/>
  <c r="O30" i="24"/>
  <c r="G32" i="24"/>
  <c r="D11" i="24"/>
  <c r="Y9" i="24"/>
  <c r="Z19" i="24"/>
  <c r="L75" i="28" l="1"/>
  <c r="L91" i="28"/>
  <c r="L81" i="28"/>
  <c r="L78" i="28"/>
  <c r="L93" i="28"/>
  <c r="L104" i="28"/>
  <c r="L103" i="28"/>
  <c r="L99" i="28"/>
  <c r="L102" i="28"/>
  <c r="L76" i="28"/>
  <c r="L84" i="28"/>
  <c r="L90" i="28"/>
  <c r="L87" i="28"/>
  <c r="L98" i="28"/>
  <c r="L83" i="28"/>
  <c r="L80" i="28"/>
  <c r="L101" i="28"/>
  <c r="L86" i="28"/>
  <c r="L97" i="28"/>
  <c r="L82" i="28"/>
  <c r="L96" i="28"/>
  <c r="L94" i="28"/>
  <c r="L77" i="28"/>
  <c r="L95" i="28"/>
  <c r="L85" i="28"/>
  <c r="L100" i="28"/>
  <c r="L89" i="28"/>
  <c r="L92" i="28"/>
  <c r="L79" i="28"/>
  <c r="L88" i="28"/>
  <c r="N3" i="28"/>
  <c r="D3" i="28"/>
  <c r="AA3" i="28"/>
  <c r="Q3" i="28"/>
  <c r="O3" i="28"/>
  <c r="G3" i="28"/>
  <c r="AB3" i="28"/>
  <c r="W3" i="28"/>
  <c r="I3" i="28"/>
  <c r="J3" i="28"/>
  <c r="M3" i="28"/>
  <c r="U3" i="28"/>
  <c r="F3" i="28"/>
  <c r="T3" i="28"/>
  <c r="R3" i="28"/>
  <c r="V3" i="28"/>
  <c r="AC3" i="28"/>
  <c r="Y3" i="28"/>
  <c r="P3" i="28"/>
  <c r="B3" i="28"/>
  <c r="E3" i="28"/>
  <c r="L3" i="28"/>
  <c r="Z3" i="28"/>
  <c r="AE3" i="28"/>
  <c r="C3" i="28"/>
  <c r="S3" i="28"/>
  <c r="B4" i="28" a="1"/>
  <c r="H3" i="28"/>
  <c r="K3" i="28"/>
  <c r="AD3" i="28"/>
  <c r="X3" i="28"/>
  <c r="A18" i="28" l="1" a="1"/>
  <c r="A18" i="28" s="1"/>
  <c r="I48" i="28" s="1"/>
  <c r="P65" i="28"/>
  <c r="R65" i="28"/>
  <c r="A20" i="28" a="1"/>
  <c r="A20" i="28" s="1"/>
  <c r="N50" i="28" s="1"/>
  <c r="A25" i="28" a="1"/>
  <c r="A25" i="28" s="1"/>
  <c r="W65" i="28"/>
  <c r="A29" i="28" a="1"/>
  <c r="A29" i="28" s="1"/>
  <c r="AA65" i="28"/>
  <c r="A26" i="28" a="1"/>
  <c r="A26" i="28" s="1"/>
  <c r="X65" i="28"/>
  <c r="A14" i="28" a="1"/>
  <c r="A14" i="28" s="1"/>
  <c r="R44" i="28" s="1"/>
  <c r="L65" i="28"/>
  <c r="A13" i="28" a="1"/>
  <c r="A13" i="28" s="1"/>
  <c r="P43" i="28" s="1"/>
  <c r="K65" i="28"/>
  <c r="A4" i="28" a="1"/>
  <c r="A4" i="28" s="1"/>
  <c r="L34" i="28" s="1"/>
  <c r="J65" i="28"/>
  <c r="A12" i="28" a="1"/>
  <c r="A12" i="28" s="1"/>
  <c r="J42" i="28" s="1"/>
  <c r="H65" i="28"/>
  <c r="A10" i="28" a="1"/>
  <c r="A10" i="28" s="1"/>
  <c r="Q40" i="28" s="1"/>
  <c r="B4" i="28"/>
  <c r="B65" i="28" s="1"/>
  <c r="S65" i="28"/>
  <c r="A21" i="28" a="1"/>
  <c r="A21" i="28" s="1"/>
  <c r="A28" i="28" a="1"/>
  <c r="A28" i="28" s="1"/>
  <c r="Z65" i="28"/>
  <c r="A27" i="28" a="1"/>
  <c r="A27" i="28" s="1"/>
  <c r="Y65" i="28"/>
  <c r="U65" i="28"/>
  <c r="A23" i="28" a="1"/>
  <c r="A23" i="28" s="1"/>
  <c r="A30" i="28" a="1"/>
  <c r="A30" i="28" s="1"/>
  <c r="AB65" i="28"/>
  <c r="C65" i="28"/>
  <c r="A5" i="28" a="1"/>
  <c r="A5" i="28" s="1"/>
  <c r="L35" i="28" s="1"/>
  <c r="AC65" i="28"/>
  <c r="A31" i="28" a="1"/>
  <c r="A31" i="28" s="1"/>
  <c r="A22" i="28" a="1"/>
  <c r="A22" i="28" s="1"/>
  <c r="T65" i="28"/>
  <c r="M65" i="28"/>
  <c r="A15" i="28" a="1"/>
  <c r="A15" i="28" s="1"/>
  <c r="F45" i="28" s="1"/>
  <c r="A9" i="28" a="1"/>
  <c r="A9" i="28" s="1"/>
  <c r="E39" i="28" s="1"/>
  <c r="G65" i="28"/>
  <c r="D65" i="28"/>
  <c r="A6" i="28" a="1"/>
  <c r="A6" i="28" s="1"/>
  <c r="G36" i="28" s="1"/>
  <c r="AD65" i="28"/>
  <c r="A32" i="28" a="1"/>
  <c r="A32" i="28" s="1"/>
  <c r="A33" i="28" a="1"/>
  <c r="A33" i="28" s="1"/>
  <c r="AE65" i="28"/>
  <c r="E65" i="28"/>
  <c r="A7" i="28" a="1"/>
  <c r="A7" i="28" s="1"/>
  <c r="C37" i="28" s="1"/>
  <c r="A24" i="28" a="1"/>
  <c r="A24" i="28" s="1"/>
  <c r="V65" i="28"/>
  <c r="A8" i="28" a="1"/>
  <c r="A8" i="28" s="1"/>
  <c r="E38" i="28" s="1"/>
  <c r="F65" i="28"/>
  <c r="A17" i="28" a="1"/>
  <c r="A17" i="28" s="1"/>
  <c r="D47" i="28" s="1"/>
  <c r="O65" i="28"/>
  <c r="A16" i="28" a="1"/>
  <c r="A16" i="28" s="1"/>
  <c r="F46" i="28" s="1"/>
  <c r="N65" i="28"/>
  <c r="A11" i="28" a="1"/>
  <c r="A11" i="28" s="1"/>
  <c r="O41" i="28" s="1"/>
  <c r="I65" i="28"/>
  <c r="Q65" i="28"/>
  <c r="A19" i="28" a="1"/>
  <c r="A19" i="28" s="1"/>
  <c r="D49" i="28" s="1"/>
  <c r="P44" i="28" l="1"/>
  <c r="N44" i="28"/>
  <c r="E44" i="28"/>
  <c r="H44" i="28"/>
  <c r="G44" i="28"/>
  <c r="F44" i="28"/>
  <c r="M44" i="28"/>
  <c r="J44" i="28"/>
  <c r="B40" i="28"/>
  <c r="O40" i="28"/>
  <c r="M40" i="28"/>
  <c r="K44" i="28"/>
  <c r="E40" i="28"/>
  <c r="K40" i="28"/>
  <c r="I40" i="28"/>
  <c r="Q44" i="28"/>
  <c r="D44" i="28"/>
  <c r="C48" i="28"/>
  <c r="P48" i="28"/>
  <c r="H48" i="28"/>
  <c r="N48" i="28"/>
  <c r="B48" i="28"/>
  <c r="K48" i="28"/>
  <c r="M48" i="28"/>
  <c r="R48" i="28"/>
  <c r="L48" i="28"/>
  <c r="E48" i="28"/>
  <c r="G42" i="28"/>
  <c r="P50" i="28"/>
  <c r="M50" i="28"/>
  <c r="B42" i="28"/>
  <c r="K50" i="28"/>
  <c r="F48" i="28"/>
  <c r="K38" i="28"/>
  <c r="R50" i="28"/>
  <c r="I44" i="28"/>
  <c r="N42" i="28"/>
  <c r="L40" i="28"/>
  <c r="L44" i="28"/>
  <c r="C44" i="28"/>
  <c r="D48" i="28"/>
  <c r="D42" i="28"/>
  <c r="F50" i="28"/>
  <c r="F43" i="28"/>
  <c r="B44" i="28"/>
  <c r="I42" i="28"/>
  <c r="F40" i="28"/>
  <c r="D50" i="28"/>
  <c r="G48" i="28"/>
  <c r="O50" i="28"/>
  <c r="C50" i="28"/>
  <c r="K42" i="28"/>
  <c r="E50" i="28"/>
  <c r="B50" i="28"/>
  <c r="H50" i="28"/>
  <c r="H42" i="28"/>
  <c r="J48" i="28"/>
  <c r="O48" i="28"/>
  <c r="G40" i="28"/>
  <c r="C42" i="28"/>
  <c r="I50" i="28"/>
  <c r="Q50" i="28"/>
  <c r="R42" i="28"/>
  <c r="L50" i="28"/>
  <c r="J50" i="28"/>
  <c r="P42" i="28"/>
  <c r="N43" i="28"/>
  <c r="E42" i="28"/>
  <c r="Q42" i="28"/>
  <c r="C43" i="28"/>
  <c r="F42" i="28"/>
  <c r="L42" i="28"/>
  <c r="M42" i="28"/>
  <c r="L43" i="28"/>
  <c r="K43" i="28"/>
  <c r="M34" i="28"/>
  <c r="F34" i="28"/>
  <c r="B38" i="28"/>
  <c r="D40" i="28"/>
  <c r="Q36" i="28"/>
  <c r="P49" i="28"/>
  <c r="N36" i="28"/>
  <c r="E43" i="28"/>
  <c r="D43" i="28"/>
  <c r="R43" i="28"/>
  <c r="Q49" i="28"/>
  <c r="E36" i="28"/>
  <c r="G43" i="28"/>
  <c r="D36" i="28"/>
  <c r="R36" i="28"/>
  <c r="K47" i="28"/>
  <c r="C38" i="28"/>
  <c r="C47" i="28"/>
  <c r="K49" i="28"/>
  <c r="P34" i="28"/>
  <c r="F49" i="28"/>
  <c r="E34" i="28"/>
  <c r="Q43" i="28"/>
  <c r="I38" i="28"/>
  <c r="P38" i="28"/>
  <c r="J36" i="28"/>
  <c r="J38" i="28"/>
  <c r="B36" i="28"/>
  <c r="J41" i="28"/>
  <c r="I43" i="28"/>
  <c r="L36" i="28"/>
  <c r="J43" i="28"/>
  <c r="O43" i="28"/>
  <c r="O38" i="28"/>
  <c r="B43" i="28"/>
  <c r="P40" i="28"/>
  <c r="N37" i="28"/>
  <c r="M39" i="28"/>
  <c r="R35" i="28"/>
  <c r="B35" i="28"/>
  <c r="I45" i="28"/>
  <c r="P46" i="28"/>
  <c r="N47" i="28"/>
  <c r="H41" i="28"/>
  <c r="O39" i="28"/>
  <c r="R46" i="28"/>
  <c r="G38" i="28"/>
  <c r="B67" i="28"/>
  <c r="H39" i="28"/>
  <c r="L37" i="28"/>
  <c r="B39" i="28"/>
  <c r="J45" i="28"/>
  <c r="E46" i="28"/>
  <c r="R39" i="28"/>
  <c r="C46" i="28"/>
  <c r="D45" i="28"/>
  <c r="P47" i="28"/>
  <c r="Q47" i="28"/>
  <c r="G35" i="28"/>
  <c r="C34" i="28"/>
  <c r="Y34" i="28"/>
  <c r="W34" i="28"/>
  <c r="AE34" i="28"/>
  <c r="AB34" i="28"/>
  <c r="U34" i="28"/>
  <c r="AA34" i="28"/>
  <c r="T34" i="28"/>
  <c r="X34" i="28"/>
  <c r="AD34" i="28"/>
  <c r="S34" i="28"/>
  <c r="V34" i="28"/>
  <c r="M75" i="28"/>
  <c r="AC34" i="28"/>
  <c r="Z34" i="28"/>
  <c r="U59" i="28"/>
  <c r="Y59" i="28"/>
  <c r="D59" i="28"/>
  <c r="V59" i="28"/>
  <c r="K59" i="28"/>
  <c r="Z59" i="28"/>
  <c r="AD59" i="28"/>
  <c r="F59" i="28"/>
  <c r="L59" i="28"/>
  <c r="AC59" i="28"/>
  <c r="M100" i="28"/>
  <c r="W59" i="28"/>
  <c r="S59" i="28"/>
  <c r="Q59" i="28"/>
  <c r="AA59" i="28"/>
  <c r="G59" i="28"/>
  <c r="P59" i="28"/>
  <c r="T59" i="28"/>
  <c r="AE59" i="28"/>
  <c r="O59" i="28"/>
  <c r="AB59" i="28"/>
  <c r="M59" i="28"/>
  <c r="N59" i="28"/>
  <c r="H59" i="28"/>
  <c r="B59" i="28"/>
  <c r="X59" i="28"/>
  <c r="I59" i="28"/>
  <c r="E59" i="28"/>
  <c r="J59" i="28"/>
  <c r="R59" i="28"/>
  <c r="C59" i="28"/>
  <c r="Q37" i="28"/>
  <c r="W37" i="28"/>
  <c r="AE37" i="28"/>
  <c r="S37" i="28"/>
  <c r="AC37" i="28"/>
  <c r="Y37" i="28"/>
  <c r="AD37" i="28"/>
  <c r="T37" i="28"/>
  <c r="AB37" i="28"/>
  <c r="U37" i="28"/>
  <c r="V37" i="28"/>
  <c r="M78" i="28"/>
  <c r="X37" i="28"/>
  <c r="AA37" i="28"/>
  <c r="Z37" i="28"/>
  <c r="R37" i="28"/>
  <c r="F35" i="28"/>
  <c r="C49" i="28"/>
  <c r="E35" i="28"/>
  <c r="N46" i="28"/>
  <c r="H45" i="28"/>
  <c r="G37" i="28"/>
  <c r="L47" i="28"/>
  <c r="X47" i="28"/>
  <c r="AD47" i="28"/>
  <c r="Z47" i="28"/>
  <c r="AE47" i="28"/>
  <c r="W47" i="28"/>
  <c r="AC47" i="28"/>
  <c r="V47" i="28"/>
  <c r="Y47" i="28"/>
  <c r="M88" i="28"/>
  <c r="T47" i="28"/>
  <c r="S47" i="28"/>
  <c r="AA47" i="28"/>
  <c r="U47" i="28"/>
  <c r="AB47" i="28"/>
  <c r="P63" i="28"/>
  <c r="U63" i="28"/>
  <c r="AD63" i="28"/>
  <c r="Q63" i="28"/>
  <c r="D63" i="28"/>
  <c r="I63" i="28"/>
  <c r="K63" i="28"/>
  <c r="AA63" i="28"/>
  <c r="X63" i="28"/>
  <c r="S63" i="28"/>
  <c r="J63" i="28"/>
  <c r="B63" i="28"/>
  <c r="AB63" i="28"/>
  <c r="Z63" i="28"/>
  <c r="G63" i="28"/>
  <c r="M63" i="28"/>
  <c r="L63" i="28"/>
  <c r="M104" i="28"/>
  <c r="O63" i="28"/>
  <c r="C63" i="28"/>
  <c r="Y63" i="28"/>
  <c r="R63" i="28"/>
  <c r="W63" i="28"/>
  <c r="AE63" i="28"/>
  <c r="F63" i="28"/>
  <c r="T63" i="28"/>
  <c r="E63" i="28"/>
  <c r="AC63" i="28"/>
  <c r="V63" i="28"/>
  <c r="N63" i="28"/>
  <c r="H63" i="28"/>
  <c r="AC60" i="28"/>
  <c r="W60" i="28"/>
  <c r="AA60" i="28"/>
  <c r="M101" i="28"/>
  <c r="I60" i="28"/>
  <c r="O60" i="28"/>
  <c r="Z60" i="28"/>
  <c r="AE60" i="28"/>
  <c r="L60" i="28"/>
  <c r="R60" i="28"/>
  <c r="D60" i="28"/>
  <c r="AD60" i="28"/>
  <c r="Y60" i="28"/>
  <c r="T60" i="28"/>
  <c r="S60" i="28"/>
  <c r="U60" i="28"/>
  <c r="Q60" i="28"/>
  <c r="M60" i="28"/>
  <c r="K60" i="28"/>
  <c r="H60" i="28"/>
  <c r="F60" i="28"/>
  <c r="X60" i="28"/>
  <c r="V60" i="28"/>
  <c r="B60" i="28"/>
  <c r="E60" i="28"/>
  <c r="G60" i="28"/>
  <c r="J60" i="28"/>
  <c r="N60" i="28"/>
  <c r="C60" i="28"/>
  <c r="AB60" i="28"/>
  <c r="P60" i="28"/>
  <c r="N49" i="28"/>
  <c r="L46" i="28"/>
  <c r="M46" i="28"/>
  <c r="I37" i="28"/>
  <c r="L41" i="28"/>
  <c r="I35" i="28"/>
  <c r="F36" i="28"/>
  <c r="C39" i="28"/>
  <c r="O36" i="28"/>
  <c r="L49" i="28"/>
  <c r="H49" i="28"/>
  <c r="P41" i="28"/>
  <c r="K45" i="28"/>
  <c r="Q38" i="28"/>
  <c r="R49" i="28"/>
  <c r="J46" i="28"/>
  <c r="D35" i="28"/>
  <c r="B47" i="28"/>
  <c r="C40" i="28"/>
  <c r="J37" i="28"/>
  <c r="B49" i="28"/>
  <c r="E47" i="28"/>
  <c r="R47" i="28"/>
  <c r="B34" i="28"/>
  <c r="B68" i="28"/>
  <c r="M43" i="28"/>
  <c r="AA43" i="28"/>
  <c r="W43" i="28"/>
  <c r="M84" i="28"/>
  <c r="X43" i="28"/>
  <c r="AB43" i="28"/>
  <c r="AD43" i="28"/>
  <c r="Y43" i="28"/>
  <c r="Z43" i="28"/>
  <c r="AE43" i="28"/>
  <c r="V43" i="28"/>
  <c r="S43" i="28"/>
  <c r="U43" i="28"/>
  <c r="AC43" i="28"/>
  <c r="T43" i="28"/>
  <c r="R55" i="28"/>
  <c r="J55" i="28"/>
  <c r="AD55" i="28"/>
  <c r="E55" i="28"/>
  <c r="B55" i="28"/>
  <c r="M55" i="28"/>
  <c r="W55" i="28"/>
  <c r="C55" i="28"/>
  <c r="P55" i="28"/>
  <c r="Z55" i="28"/>
  <c r="AB55" i="28"/>
  <c r="T55" i="28"/>
  <c r="Q55" i="28"/>
  <c r="D55" i="28"/>
  <c r="X55" i="28"/>
  <c r="K55" i="28"/>
  <c r="O55" i="28"/>
  <c r="V55" i="28"/>
  <c r="U55" i="28"/>
  <c r="I55" i="28"/>
  <c r="F55" i="28"/>
  <c r="AC55" i="28"/>
  <c r="Y55" i="28"/>
  <c r="G55" i="28"/>
  <c r="H55" i="28"/>
  <c r="S55" i="28"/>
  <c r="L55" i="28"/>
  <c r="AE55" i="28"/>
  <c r="AA55" i="28"/>
  <c r="M96" i="28"/>
  <c r="N55" i="28"/>
  <c r="K58" i="28"/>
  <c r="X58" i="28"/>
  <c r="B58" i="28"/>
  <c r="U58" i="28"/>
  <c r="AA58" i="28"/>
  <c r="J58" i="28"/>
  <c r="E58" i="28"/>
  <c r="S58" i="28"/>
  <c r="AD58" i="28"/>
  <c r="V58" i="28"/>
  <c r="M99" i="28"/>
  <c r="M58" i="28"/>
  <c r="F58" i="28"/>
  <c r="AE58" i="28"/>
  <c r="Q58" i="28"/>
  <c r="C58" i="28"/>
  <c r="P58" i="28"/>
  <c r="I58" i="28"/>
  <c r="Z58" i="28"/>
  <c r="R58" i="28"/>
  <c r="O58" i="28"/>
  <c r="Y58" i="28"/>
  <c r="T58" i="28"/>
  <c r="G58" i="28"/>
  <c r="AB58" i="28"/>
  <c r="D58" i="28"/>
  <c r="L58" i="28"/>
  <c r="N58" i="28"/>
  <c r="AC58" i="28"/>
  <c r="W58" i="28"/>
  <c r="H58" i="28"/>
  <c r="AA51" i="28"/>
  <c r="B51" i="28"/>
  <c r="AB51" i="28"/>
  <c r="AE51" i="28"/>
  <c r="H51" i="28"/>
  <c r="U51" i="28"/>
  <c r="W51" i="28"/>
  <c r="L51" i="28"/>
  <c r="C51" i="28"/>
  <c r="J51" i="28"/>
  <c r="AC51" i="28"/>
  <c r="E51" i="28"/>
  <c r="M51" i="28"/>
  <c r="AD51" i="28"/>
  <c r="N51" i="28"/>
  <c r="O51" i="28"/>
  <c r="P51" i="28"/>
  <c r="F51" i="28"/>
  <c r="S51" i="28"/>
  <c r="R51" i="28"/>
  <c r="Y51" i="28"/>
  <c r="V51" i="28"/>
  <c r="X51" i="28"/>
  <c r="D51" i="28"/>
  <c r="M92" i="28"/>
  <c r="Q51" i="28"/>
  <c r="T51" i="28"/>
  <c r="I51" i="28"/>
  <c r="K51" i="28"/>
  <c r="G51" i="28"/>
  <c r="Z51" i="28"/>
  <c r="C62" i="28"/>
  <c r="AB62" i="28"/>
  <c r="K62" i="28"/>
  <c r="AD62" i="28"/>
  <c r="X62" i="28"/>
  <c r="H62" i="28"/>
  <c r="Z62" i="28"/>
  <c r="J62" i="28"/>
  <c r="AC62" i="28"/>
  <c r="I62" i="28"/>
  <c r="D62" i="28"/>
  <c r="G62" i="28"/>
  <c r="L62" i="28"/>
  <c r="B62" i="28"/>
  <c r="U62" i="28"/>
  <c r="P62" i="28"/>
  <c r="E62" i="28"/>
  <c r="W62" i="28"/>
  <c r="AE62" i="28"/>
  <c r="M62" i="28"/>
  <c r="F62" i="28"/>
  <c r="M103" i="28"/>
  <c r="S62" i="28"/>
  <c r="N62" i="28"/>
  <c r="R62" i="28"/>
  <c r="Y62" i="28"/>
  <c r="V62" i="28"/>
  <c r="Q62" i="28"/>
  <c r="O62" i="28"/>
  <c r="AA62" i="28"/>
  <c r="T62" i="28"/>
  <c r="H35" i="28"/>
  <c r="M45" i="28"/>
  <c r="E41" i="28"/>
  <c r="M47" i="28"/>
  <c r="R41" i="28"/>
  <c r="G45" i="28"/>
  <c r="E49" i="28"/>
  <c r="M38" i="28"/>
  <c r="C36" i="28"/>
  <c r="I36" i="28"/>
  <c r="H34" i="28"/>
  <c r="L38" i="28"/>
  <c r="Q46" i="28"/>
  <c r="N34" i="28"/>
  <c r="I47" i="28"/>
  <c r="O47" i="28"/>
  <c r="O45" i="28"/>
  <c r="H40" i="28"/>
  <c r="AC40" i="28"/>
  <c r="X40" i="28"/>
  <c r="W40" i="28"/>
  <c r="Z40" i="28"/>
  <c r="T40" i="28"/>
  <c r="Y40" i="28"/>
  <c r="V40" i="28"/>
  <c r="AB40" i="28"/>
  <c r="S40" i="28"/>
  <c r="AE40" i="28"/>
  <c r="AD40" i="28"/>
  <c r="U40" i="28"/>
  <c r="AA40" i="28"/>
  <c r="M81" i="28"/>
  <c r="G50" i="28"/>
  <c r="S50" i="28"/>
  <c r="T50" i="28"/>
  <c r="AA50" i="28"/>
  <c r="AB50" i="28"/>
  <c r="AD50" i="28"/>
  <c r="W50" i="28"/>
  <c r="U50" i="28"/>
  <c r="AE50" i="28"/>
  <c r="Y50" i="28"/>
  <c r="Z50" i="28"/>
  <c r="M91" i="28"/>
  <c r="AC50" i="28"/>
  <c r="X50" i="28"/>
  <c r="V50" i="28"/>
  <c r="Q35" i="28"/>
  <c r="M76" i="28"/>
  <c r="AE35" i="28"/>
  <c r="V35" i="28"/>
  <c r="W35" i="28"/>
  <c r="X35" i="28"/>
  <c r="AA35" i="28"/>
  <c r="AC35" i="28"/>
  <c r="S35" i="28"/>
  <c r="Y35" i="28"/>
  <c r="AB35" i="28"/>
  <c r="T35" i="28"/>
  <c r="U35" i="28"/>
  <c r="AD35" i="28"/>
  <c r="Z35" i="28"/>
  <c r="P37" i="28"/>
  <c r="E45" i="28"/>
  <c r="J39" i="28"/>
  <c r="B37" i="28"/>
  <c r="M53" i="28"/>
  <c r="X53" i="28"/>
  <c r="L53" i="28"/>
  <c r="Z53" i="28"/>
  <c r="U53" i="28"/>
  <c r="B53" i="28"/>
  <c r="AB53" i="28"/>
  <c r="S53" i="28"/>
  <c r="AD53" i="28"/>
  <c r="D53" i="28"/>
  <c r="W53" i="28"/>
  <c r="AC53" i="28"/>
  <c r="Y53" i="28"/>
  <c r="M94" i="28"/>
  <c r="K53" i="28"/>
  <c r="P53" i="28"/>
  <c r="N53" i="28"/>
  <c r="C53" i="28"/>
  <c r="T53" i="28"/>
  <c r="F53" i="28"/>
  <c r="O53" i="28"/>
  <c r="R53" i="28"/>
  <c r="G53" i="28"/>
  <c r="AA53" i="28"/>
  <c r="I53" i="28"/>
  <c r="H53" i="28"/>
  <c r="AE53" i="28"/>
  <c r="Q53" i="28"/>
  <c r="V53" i="28"/>
  <c r="J53" i="28"/>
  <c r="E53" i="28"/>
  <c r="P45" i="28"/>
  <c r="Q41" i="28"/>
  <c r="C41" i="28"/>
  <c r="F38" i="28"/>
  <c r="AA38" i="28"/>
  <c r="W38" i="28"/>
  <c r="U38" i="28"/>
  <c r="M79" i="28"/>
  <c r="Y38" i="28"/>
  <c r="T38" i="28"/>
  <c r="AD38" i="28"/>
  <c r="AE38" i="28"/>
  <c r="V38" i="28"/>
  <c r="AB38" i="28"/>
  <c r="AC38" i="28"/>
  <c r="X38" i="28"/>
  <c r="S38" i="28"/>
  <c r="Z38" i="28"/>
  <c r="D52" i="28"/>
  <c r="Z52" i="28"/>
  <c r="S52" i="28"/>
  <c r="F52" i="28"/>
  <c r="W52" i="28"/>
  <c r="T52" i="28"/>
  <c r="U52" i="28"/>
  <c r="H52" i="28"/>
  <c r="O52" i="28"/>
  <c r="Q52" i="28"/>
  <c r="L52" i="28"/>
  <c r="J52" i="28"/>
  <c r="I52" i="28"/>
  <c r="N52" i="28"/>
  <c r="E52" i="28"/>
  <c r="C52" i="28"/>
  <c r="AE52" i="28"/>
  <c r="V52" i="28"/>
  <c r="M93" i="28"/>
  <c r="G52" i="28"/>
  <c r="AD52" i="28"/>
  <c r="P52" i="28"/>
  <c r="AB52" i="28"/>
  <c r="M52" i="28"/>
  <c r="K52" i="28"/>
  <c r="X52" i="28"/>
  <c r="B52" i="28"/>
  <c r="Y52" i="28"/>
  <c r="R52" i="28"/>
  <c r="AC52" i="28"/>
  <c r="AA52" i="28"/>
  <c r="D46" i="28"/>
  <c r="J34" i="28"/>
  <c r="K41" i="28"/>
  <c r="G46" i="28"/>
  <c r="D39" i="28"/>
  <c r="G39" i="28"/>
  <c r="K37" i="28"/>
  <c r="O37" i="28"/>
  <c r="J35" i="28"/>
  <c r="R38" i="28"/>
  <c r="E37" i="28"/>
  <c r="P39" i="28"/>
  <c r="M37" i="28"/>
  <c r="R45" i="28"/>
  <c r="I34" i="28"/>
  <c r="M41" i="28"/>
  <c r="I39" i="28"/>
  <c r="G34" i="28"/>
  <c r="B45" i="28"/>
  <c r="H38" i="28"/>
  <c r="F47" i="28"/>
  <c r="N40" i="28"/>
  <c r="B41" i="28"/>
  <c r="D41" i="28"/>
  <c r="H47" i="28"/>
  <c r="O44" i="28"/>
  <c r="X44" i="28"/>
  <c r="U44" i="28"/>
  <c r="W44" i="28"/>
  <c r="Y44" i="28"/>
  <c r="M85" i="28"/>
  <c r="V44" i="28"/>
  <c r="Z44" i="28"/>
  <c r="AC44" i="28"/>
  <c r="AA44" i="28"/>
  <c r="AB44" i="28"/>
  <c r="S44" i="28"/>
  <c r="AD44" i="28"/>
  <c r="T44" i="28"/>
  <c r="AE44" i="28"/>
  <c r="L39" i="28"/>
  <c r="S39" i="28"/>
  <c r="T39" i="28"/>
  <c r="AB39" i="28"/>
  <c r="W39" i="28"/>
  <c r="U39" i="28"/>
  <c r="AE39" i="28"/>
  <c r="X39" i="28"/>
  <c r="V39" i="28"/>
  <c r="M80" i="28"/>
  <c r="Z39" i="28"/>
  <c r="AC39" i="28"/>
  <c r="Y39" i="28"/>
  <c r="AA39" i="28"/>
  <c r="AD39" i="28"/>
  <c r="D37" i="28"/>
  <c r="P35" i="28"/>
  <c r="M49" i="28"/>
  <c r="AD49" i="28"/>
  <c r="Z49" i="28"/>
  <c r="T49" i="28"/>
  <c r="S49" i="28"/>
  <c r="M90" i="28"/>
  <c r="AE49" i="28"/>
  <c r="U49" i="28"/>
  <c r="AB49" i="28"/>
  <c r="V49" i="28"/>
  <c r="X49" i="28"/>
  <c r="AC49" i="28"/>
  <c r="AA49" i="28"/>
  <c r="Y49" i="28"/>
  <c r="W49" i="28"/>
  <c r="L45" i="28"/>
  <c r="H36" i="28"/>
  <c r="W36" i="28"/>
  <c r="S36" i="28"/>
  <c r="AA36" i="28"/>
  <c r="T36" i="28"/>
  <c r="Z36" i="28"/>
  <c r="V36" i="28"/>
  <c r="AC36" i="28"/>
  <c r="AE36" i="28"/>
  <c r="X36" i="28"/>
  <c r="U36" i="28"/>
  <c r="AD36" i="28"/>
  <c r="AB36" i="28"/>
  <c r="M77" i="28"/>
  <c r="Y36" i="28"/>
  <c r="G61" i="28"/>
  <c r="W61" i="28"/>
  <c r="P61" i="28"/>
  <c r="L61" i="28"/>
  <c r="AC61" i="28"/>
  <c r="F61" i="28"/>
  <c r="AA61" i="28"/>
  <c r="B61" i="28"/>
  <c r="H61" i="28"/>
  <c r="C61" i="28"/>
  <c r="Y61" i="28"/>
  <c r="I61" i="28"/>
  <c r="M102" i="28"/>
  <c r="R61" i="28"/>
  <c r="K61" i="28"/>
  <c r="O61" i="28"/>
  <c r="X61" i="28"/>
  <c r="AB61" i="28"/>
  <c r="U61" i="28"/>
  <c r="Q61" i="28"/>
  <c r="D61" i="28"/>
  <c r="AE61" i="28"/>
  <c r="V61" i="28"/>
  <c r="T61" i="28"/>
  <c r="S61" i="28"/>
  <c r="J61" i="28"/>
  <c r="N61" i="28"/>
  <c r="Z61" i="28"/>
  <c r="M61" i="28"/>
  <c r="E61" i="28"/>
  <c r="AD61" i="28"/>
  <c r="H46" i="28"/>
  <c r="N39" i="28"/>
  <c r="J47" i="28"/>
  <c r="I49" i="28"/>
  <c r="M36" i="28"/>
  <c r="G47" i="28"/>
  <c r="O35" i="28"/>
  <c r="N35" i="28"/>
  <c r="K35" i="28"/>
  <c r="F39" i="28"/>
  <c r="H43" i="28"/>
  <c r="K34" i="28"/>
  <c r="J40" i="28"/>
  <c r="M35" i="28"/>
  <c r="N38" i="28"/>
  <c r="R40" i="28"/>
  <c r="H37" i="28"/>
  <c r="R34" i="28"/>
  <c r="O42" i="28"/>
  <c r="T42" i="28"/>
  <c r="W42" i="28"/>
  <c r="X42" i="28"/>
  <c r="AB42" i="28"/>
  <c r="M83" i="28"/>
  <c r="Y42" i="28"/>
  <c r="Z42" i="28"/>
  <c r="U42" i="28"/>
  <c r="AC42" i="28"/>
  <c r="AE42" i="28"/>
  <c r="S42" i="28"/>
  <c r="V42" i="28"/>
  <c r="AA42" i="28"/>
  <c r="AD42" i="28"/>
  <c r="K46" i="28"/>
  <c r="AB46" i="28"/>
  <c r="S46" i="28"/>
  <c r="AD46" i="28"/>
  <c r="AC46" i="28"/>
  <c r="X46" i="28"/>
  <c r="W46" i="28"/>
  <c r="Y46" i="28"/>
  <c r="Z46" i="28"/>
  <c r="AA46" i="28"/>
  <c r="V46" i="28"/>
  <c r="M87" i="28"/>
  <c r="U46" i="28"/>
  <c r="T46" i="28"/>
  <c r="AE46" i="28"/>
  <c r="N45" i="28"/>
  <c r="U45" i="28"/>
  <c r="AA45" i="28"/>
  <c r="S45" i="28"/>
  <c r="Z45" i="28"/>
  <c r="AD45" i="28"/>
  <c r="Y45" i="28"/>
  <c r="W45" i="28"/>
  <c r="AE45" i="28"/>
  <c r="AB45" i="28"/>
  <c r="AC45" i="28"/>
  <c r="X45" i="28"/>
  <c r="T45" i="28"/>
  <c r="M86" i="28"/>
  <c r="V45" i="28"/>
  <c r="F41" i="28"/>
  <c r="M82" i="28"/>
  <c r="AA41" i="28"/>
  <c r="U41" i="28"/>
  <c r="T41" i="28"/>
  <c r="W41" i="28"/>
  <c r="AD41" i="28"/>
  <c r="Z41" i="28"/>
  <c r="X41" i="28"/>
  <c r="AB41" i="28"/>
  <c r="S41" i="28"/>
  <c r="AC41" i="28"/>
  <c r="Y41" i="28"/>
  <c r="V41" i="28"/>
  <c r="AE41" i="28"/>
  <c r="V54" i="28"/>
  <c r="X54" i="28"/>
  <c r="K54" i="28"/>
  <c r="E54" i="28"/>
  <c r="I54" i="28"/>
  <c r="F54" i="28"/>
  <c r="B54" i="28"/>
  <c r="H54" i="28"/>
  <c r="W54" i="28"/>
  <c r="J54" i="28"/>
  <c r="Y54" i="28"/>
  <c r="Q54" i="28"/>
  <c r="N54" i="28"/>
  <c r="M54" i="28"/>
  <c r="C54" i="28"/>
  <c r="L54" i="28"/>
  <c r="R54" i="28"/>
  <c r="AC54" i="28"/>
  <c r="AB54" i="28"/>
  <c r="Z54" i="28"/>
  <c r="M95" i="28"/>
  <c r="S54" i="28"/>
  <c r="AA54" i="28"/>
  <c r="O54" i="28"/>
  <c r="T54" i="28"/>
  <c r="P54" i="28"/>
  <c r="G54" i="28"/>
  <c r="D54" i="28"/>
  <c r="AD54" i="28"/>
  <c r="AE54" i="28"/>
  <c r="U54" i="28"/>
  <c r="G57" i="28"/>
  <c r="H57" i="28"/>
  <c r="R57" i="28"/>
  <c r="AB57" i="28"/>
  <c r="M98" i="28"/>
  <c r="C57" i="28"/>
  <c r="M57" i="28"/>
  <c r="Z57" i="28"/>
  <c r="B57" i="28"/>
  <c r="X57" i="28"/>
  <c r="L57" i="28"/>
  <c r="P57" i="28"/>
  <c r="J57" i="28"/>
  <c r="AE57" i="28"/>
  <c r="E57" i="28"/>
  <c r="W57" i="28"/>
  <c r="AA57" i="28"/>
  <c r="T57" i="28"/>
  <c r="U57" i="28"/>
  <c r="Y57" i="28"/>
  <c r="N57" i="28"/>
  <c r="O57" i="28"/>
  <c r="D57" i="28"/>
  <c r="F57" i="28"/>
  <c r="V57" i="28"/>
  <c r="I57" i="28"/>
  <c r="S57" i="28"/>
  <c r="Q57" i="28"/>
  <c r="AC57" i="28"/>
  <c r="K57" i="28"/>
  <c r="AD57" i="28"/>
  <c r="Q34" i="28"/>
  <c r="O49" i="28"/>
  <c r="J49" i="28"/>
  <c r="O46" i="28"/>
  <c r="G41" i="28"/>
  <c r="I46" i="28"/>
  <c r="D38" i="28"/>
  <c r="G49" i="28"/>
  <c r="I41" i="28"/>
  <c r="Q45" i="28"/>
  <c r="C35" i="28"/>
  <c r="N41" i="28"/>
  <c r="B46" i="28"/>
  <c r="C45" i="28"/>
  <c r="K39" i="28"/>
  <c r="Q39" i="28"/>
  <c r="K36" i="28"/>
  <c r="P36" i="28"/>
  <c r="D34" i="28"/>
  <c r="F37" i="28"/>
  <c r="O34" i="28"/>
  <c r="N56" i="28"/>
  <c r="D56" i="28"/>
  <c r="AA56" i="28"/>
  <c r="M56" i="28"/>
  <c r="Z56" i="28"/>
  <c r="C56" i="28"/>
  <c r="R56" i="28"/>
  <c r="I56" i="28"/>
  <c r="Y56" i="28"/>
  <c r="Q56" i="28"/>
  <c r="AD56" i="28"/>
  <c r="W56" i="28"/>
  <c r="L56" i="28"/>
  <c r="K56" i="28"/>
  <c r="T56" i="28"/>
  <c r="O56" i="28"/>
  <c r="J56" i="28"/>
  <c r="E56" i="28"/>
  <c r="B56" i="28"/>
  <c r="M97" i="28"/>
  <c r="AE56" i="28"/>
  <c r="F56" i="28"/>
  <c r="X56" i="28"/>
  <c r="G56" i="28"/>
  <c r="AB56" i="28"/>
  <c r="P56" i="28"/>
  <c r="U56" i="28"/>
  <c r="AC56" i="28"/>
  <c r="S56" i="28"/>
  <c r="H56" i="28"/>
  <c r="V56" i="28"/>
  <c r="Q48" i="28"/>
  <c r="Y48" i="28"/>
  <c r="X48" i="28"/>
  <c r="U48" i="28"/>
  <c r="W48" i="28"/>
  <c r="Z48" i="28"/>
  <c r="AE48" i="28"/>
  <c r="S48" i="28"/>
  <c r="V48" i="28"/>
  <c r="AD48" i="28"/>
  <c r="AB48" i="28"/>
  <c r="AA48" i="28"/>
  <c r="T48" i="28"/>
  <c r="AC48" i="28"/>
  <c r="M89" i="28"/>
  <c r="B66" i="28" l="1"/>
  <c r="B70" i="28" s="1"/>
  <c r="A74" i="28"/>
  <c r="B69" i="28" l="1"/>
  <c r="B74" i="28" s="1"/>
  <c r="B71" i="28"/>
  <c r="B72" i="28" s="1"/>
  <c r="G75" i="28" s="1"/>
  <c r="A75" i="28" l="1"/>
  <c r="E75" i="28" l="1"/>
  <c r="A76" i="28"/>
  <c r="B75" i="28"/>
  <c r="E76" i="28" l="1"/>
  <c r="A77" i="28"/>
  <c r="B76" i="28"/>
  <c r="E77" i="28" l="1"/>
  <c r="A78" i="28"/>
  <c r="B77" i="28"/>
  <c r="E78" i="28" l="1"/>
  <c r="A79" i="28"/>
  <c r="B78" i="28"/>
  <c r="E79" i="28" l="1"/>
  <c r="A80" i="28"/>
  <c r="B79" i="28"/>
  <c r="E80" i="28" l="1"/>
  <c r="A81" i="28"/>
  <c r="B80" i="28"/>
  <c r="E81" i="28" l="1"/>
  <c r="A82" i="28"/>
  <c r="B81" i="28"/>
  <c r="E82" i="28" l="1"/>
  <c r="A83" i="28"/>
  <c r="B82" i="28"/>
  <c r="E83" i="28" l="1"/>
  <c r="A84" i="28"/>
  <c r="B83" i="28"/>
  <c r="E84" i="28" l="1"/>
  <c r="A85" i="28"/>
  <c r="B84" i="28"/>
  <c r="E85" i="28" l="1"/>
  <c r="A86" i="28"/>
  <c r="B85" i="28"/>
  <c r="E86" i="28" l="1"/>
  <c r="A87" i="28"/>
  <c r="B86" i="28"/>
  <c r="E87" i="28" l="1"/>
  <c r="A88" i="28"/>
  <c r="B87" i="28"/>
  <c r="E88" i="28" l="1"/>
  <c r="A89" i="28"/>
  <c r="B88" i="28"/>
  <c r="E89" i="28" l="1"/>
  <c r="A90" i="28"/>
  <c r="B89" i="28"/>
  <c r="E90" i="28" l="1"/>
  <c r="A91" i="28"/>
  <c r="B90" i="28"/>
  <c r="E91" i="28" l="1"/>
  <c r="A92" i="28"/>
  <c r="B91" i="28"/>
  <c r="E92" i="28" l="1"/>
  <c r="A93" i="28"/>
  <c r="B92" i="28"/>
  <c r="E93" i="28" l="1"/>
  <c r="A94" i="28"/>
  <c r="B93" i="28"/>
  <c r="E94" i="28" l="1"/>
  <c r="A95" i="28"/>
  <c r="B94" i="28"/>
  <c r="E95" i="28" l="1"/>
  <c r="A96" i="28"/>
  <c r="B95" i="28"/>
  <c r="E96" i="28" l="1"/>
  <c r="A97" i="28"/>
  <c r="B96" i="28"/>
  <c r="E97" i="28" l="1"/>
  <c r="A98" i="28"/>
  <c r="B97" i="28"/>
  <c r="E98" i="28" l="1"/>
  <c r="A99" i="28"/>
  <c r="B98" i="28"/>
  <c r="E99" i="28" l="1"/>
  <c r="A100" i="28"/>
  <c r="B99" i="28"/>
  <c r="E100" i="28" l="1"/>
  <c r="A101" i="28"/>
  <c r="B100" i="28"/>
  <c r="E101" i="28" l="1"/>
  <c r="A102" i="28"/>
  <c r="B101" i="28"/>
  <c r="E102" i="28" l="1"/>
  <c r="A103" i="28"/>
  <c r="B102" i="28"/>
  <c r="E103" i="28" l="1"/>
  <c r="A104" i="28"/>
  <c r="B103" i="28"/>
  <c r="E104" i="28" l="1"/>
  <c r="A105" i="28"/>
  <c r="B104" i="28"/>
  <c r="E105" i="28" l="1"/>
  <c r="A106" i="28"/>
  <c r="B105" i="28"/>
  <c r="E106" i="28" l="1"/>
  <c r="A107" i="28"/>
  <c r="B106" i="28"/>
  <c r="E107" i="28" l="1"/>
  <c r="A108" i="28"/>
  <c r="B107" i="28"/>
  <c r="E108" i="28" l="1"/>
  <c r="A109" i="28"/>
  <c r="B108" i="28"/>
  <c r="E109" i="28" l="1"/>
  <c r="A110" i="28"/>
  <c r="B109" i="28"/>
  <c r="E110" i="28" l="1"/>
  <c r="A111" i="28"/>
  <c r="B110" i="28"/>
  <c r="E111" i="28" l="1"/>
  <c r="A112" i="28"/>
  <c r="B111" i="28"/>
  <c r="E112" i="28" l="1"/>
  <c r="A113" i="28"/>
  <c r="B112" i="28"/>
  <c r="E113" i="28" l="1"/>
  <c r="A114" i="28"/>
  <c r="B113" i="28"/>
  <c r="E114" i="28" l="1"/>
  <c r="A115" i="28"/>
  <c r="B114" i="28"/>
  <c r="E115" i="28" l="1"/>
  <c r="A116" i="28"/>
  <c r="B115" i="28"/>
  <c r="E116" i="28" l="1"/>
  <c r="A117" i="28"/>
  <c r="B116" i="28"/>
  <c r="E117" i="28" l="1"/>
  <c r="A118" i="28"/>
  <c r="B117" i="28"/>
  <c r="E118" i="28" l="1"/>
  <c r="A119" i="28"/>
  <c r="B118" i="28"/>
  <c r="E119" i="28" l="1"/>
  <c r="A120" i="28"/>
  <c r="B119" i="28"/>
  <c r="E120" i="28" l="1"/>
  <c r="A121" i="28"/>
  <c r="B120" i="28"/>
  <c r="E121" i="28" l="1"/>
  <c r="A122" i="28"/>
  <c r="B121" i="28"/>
  <c r="E122" i="28" l="1"/>
  <c r="A123" i="28"/>
  <c r="B122" i="28"/>
  <c r="E123" i="28" l="1"/>
  <c r="A124" i="28"/>
  <c r="E124" i="28" s="1"/>
  <c r="B123" i="28"/>
  <c r="B124" i="28" l="1"/>
  <c r="H79" i="28" l="1"/>
  <c r="D74" i="28" s="1"/>
  <c r="H75" i="28"/>
  <c r="D75" i="28" l="1"/>
  <c r="D76" i="28"/>
  <c r="D77" i="28"/>
  <c r="D78" i="28"/>
  <c r="D79" i="28"/>
  <c r="D80" i="28"/>
  <c r="D81" i="28"/>
  <c r="D82" i="28"/>
  <c r="D83" i="28"/>
  <c r="D84" i="28"/>
  <c r="D85" i="28"/>
  <c r="D86" i="28"/>
  <c r="D87" i="28"/>
  <c r="D88" i="28"/>
  <c r="D89" i="28"/>
  <c r="D90" i="28"/>
  <c r="D91" i="28"/>
  <c r="D92" i="28"/>
  <c r="D93" i="28"/>
  <c r="D94" i="28"/>
  <c r="D95" i="28"/>
  <c r="D96" i="28"/>
  <c r="D97" i="28"/>
  <c r="D98" i="28"/>
  <c r="D99" i="28"/>
  <c r="D100" i="28"/>
  <c r="D101" i="28"/>
  <c r="D102" i="28"/>
  <c r="D103" i="28"/>
  <c r="D104" i="28"/>
  <c r="D105" i="28"/>
  <c r="D106" i="28"/>
  <c r="D107" i="28"/>
  <c r="D108" i="28"/>
  <c r="D109" i="28"/>
  <c r="D110" i="28"/>
  <c r="D111" i="28"/>
  <c r="D112" i="28"/>
  <c r="D113" i="28"/>
  <c r="D114" i="28"/>
  <c r="D115" i="28"/>
  <c r="D116" i="28"/>
  <c r="D117" i="28"/>
  <c r="D118" i="28"/>
  <c r="D119" i="28"/>
  <c r="D120" i="28"/>
  <c r="D121" i="28"/>
  <c r="D122" i="28"/>
  <c r="D123" i="28"/>
  <c r="D124" i="28"/>
  <c r="D125" i="2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<sst xmlns="http://schemas.openxmlformats.org/spreadsheetml/2006/main" count="238" uniqueCount="53">
  <si>
    <t>Date</t>
  </si>
  <si>
    <t>Open</t>
  </si>
  <si>
    <t>High</t>
  </si>
  <si>
    <t>Low</t>
  </si>
  <si>
    <t>Close</t>
  </si>
  <si>
    <t>Adj Close</t>
  </si>
  <si>
    <t>Volume</t>
  </si>
  <si>
    <t>Arithmetic Return</t>
  </si>
  <si>
    <t>Log Return</t>
  </si>
  <si>
    <t>Link</t>
  </si>
  <si>
    <t>Ticker</t>
  </si>
  <si>
    <t>Data End Date</t>
  </si>
  <si>
    <t>A</t>
  </si>
  <si>
    <t>B</t>
  </si>
  <si>
    <t>C</t>
  </si>
  <si>
    <t>D</t>
  </si>
  <si>
    <t>E</t>
  </si>
  <si>
    <t>Rmax</t>
  </si>
  <si>
    <t>Rf</t>
  </si>
  <si>
    <t>Five years of monthly returns prior to data end date are considered.</t>
  </si>
  <si>
    <t>The following assets are considered:</t>
  </si>
  <si>
    <t>AAPL: Apple Inc.</t>
  </si>
  <si>
    <t>AMT: American Tower Corporation (REIT)</t>
  </si>
  <si>
    <t>BHP: BHP Group</t>
  </si>
  <si>
    <t>BRK-A: Berkshire Hathaway</t>
  </si>
  <si>
    <t>EBR: Centrais Elétricas Brasileiras S.A. - Eletrobrás</t>
  </si>
  <si>
    <t>HDB: HDFC Bank Limited</t>
  </si>
  <si>
    <t>HYG: iShares iBoxx $ High Yield Corporate Bond ETF</t>
  </si>
  <si>
    <t>ISEE: IVERIC bio, Inc.</t>
  </si>
  <si>
    <t>JNJ: Johnson &amp; Johnson</t>
  </si>
  <si>
    <t>LVMUY: LVMH</t>
  </si>
  <si>
    <t>MMAT: Meta Materials Inc.</t>
  </si>
  <si>
    <t>PG: Procter &amp; Gamble</t>
  </si>
  <si>
    <t>RHHBY: Roche</t>
  </si>
  <si>
    <t>TCEHY: Tencent</t>
  </si>
  <si>
    <t>TSLA: Tesla</t>
  </si>
  <si>
    <t>WMT: Walmart</t>
  </si>
  <si>
    <t>XOM: Exxon Mobil Corporation</t>
  </si>
  <si>
    <t>^TYX: Treasury Yield 30 Years</t>
  </si>
  <si>
    <t>More risky assets can be added as long as number of risky assets don't exceed 30.</t>
  </si>
  <si>
    <t>To do so, make a copy of an existing risky asset's worksheet, keeping it between this "README" worksheet and the risk-free asset's "^TYX" worksheet …</t>
  </si>
  <si>
    <t>To remove a risky asset, delete its worksheet. Do not delete risk-free asset's worksheet "^TYX".</t>
  </si>
  <si>
    <t>The last asset is for risk-free return. Other assets are risky assets.</t>
  </si>
  <si>
    <t>There is one worksheet for each asset's data. Data is downloaded from Yahoo! Finance.</t>
  </si>
  <si>
    <t>rename the seet to the ticker of the asset, download the data from the link in the worksheet and paste in columns A-G of the worksheet.</t>
  </si>
  <si>
    <t>To update data for a different time period, change the data end date above, and then for each risky asset and risk-free asset, update columns A-G of its worksheet by downloading the data using the link in the worksheet.</t>
  </si>
  <si>
    <t>Created by Anand Goel</t>
  </si>
  <si>
    <t>Expected Returns in Top Row Followed by Variance-Covariance Matrix</t>
  </si>
  <si>
    <t>Rtangent</t>
  </si>
  <si>
    <t>Relevant only if exceeds Rf</t>
  </si>
  <si>
    <t>Tangent Line if exists</t>
  </si>
  <si>
    <t>Calculations Based on Formulas in Campbell Book Chapter 2</t>
  </si>
  <si>
    <t>Bounds of x axis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</si>
</sst>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14" fontId="0" fillId="0" borderId="0" xfId="0" applyNumberFormat="1"/>
    <xf numFmtId="164" fontId="0" fillId="0" borderId="0" xfId="0" applyNumberFormat="1"/>
    <xf numFmtId="10" fontId="0" fillId="0" borderId="0" xfId="1" applyNumberFormat="1" applyFont="1"/>
    <xf numFmtId="0" fontId="2" fillId="0" borderId="0" xfId="2"/>
    <xf numFmtId="0" fontId="3" fillId="0" borderId="0" xfId="0" applyFont="1" applyAlignment="1">
      <alignment wrapText="1"/>
    </xf>
    <xf numFmtId="10" fontId="0" fillId="0" borderId="0" xfId="0" applyNumberFormat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hartsheet" Target="chartsheets/sheet1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ndard"/>
        <c:varyColors val="0"/>
        <c:ser>
          <c:idx val="3"/>
          <c:order val="3"/>
          <c:tx>
            <c:v>Interior</c:v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Calculations!$D$73:$D$126</c:f>
              <c:numCache>
                <c:formatCode>General</c:formatCode>
                <c:ptCount val="54"/>
                <c:pt idx="0">
                  <c:v>0</c:v>
                </c:pt>
                <c:pt idx="1">
                  <c:v>48.052624465719305</c:v>
                </c:pt>
                <c:pt idx="2">
                  <c:v>49.919003280339638</c:v>
                </c:pt>
                <c:pt idx="3">
                  <c:v>55.140397168318458</c:v>
                </c:pt>
                <c:pt idx="4">
                  <c:v>62.886598351123055</c:v>
                </c:pt>
                <c:pt idx="5">
                  <c:v>72.351153725350315</c:v>
                </c:pt>
                <c:pt idx="6">
                  <c:v>82.94792932630267</c:v>
                </c:pt>
                <c:pt idx="7">
                  <c:v>94.2959853576575</c:v>
                </c:pt>
                <c:pt idx="8">
                  <c:v>106.15465637709939</c:v>
                </c:pt>
                <c:pt idx="9">
                  <c:v>118.37057754115573</c:v>
                </c:pt>
                <c:pt idx="10">
                  <c:v>130.84372558602763</c:v>
                </c:pt>
                <c:pt idx="11">
                  <c:v>143.5070443008108</c:v>
                </c:pt>
                <c:pt idx="12">
                  <c:v>156.31432225997807</c:v>
                </c:pt>
                <c:pt idx="13">
                  <c:v>169.23287879178767</c:v>
                </c:pt>
                <c:pt idx="14">
                  <c:v>182.23905049586315</c:v>
                </c:pt>
                <c:pt idx="15">
                  <c:v>195.31533510717955</c:v>
                </c:pt>
                <c:pt idx="16">
                  <c:v>208.44853818471398</c:v>
                </c:pt>
                <c:pt idx="17">
                  <c:v>221.62854138304641</c:v>
                </c:pt>
                <c:pt idx="18">
                  <c:v>234.84746534873969</c:v>
                </c:pt>
                <c:pt idx="19">
                  <c:v>248.09908896809051</c:v>
                </c:pt>
                <c:pt idx="20">
                  <c:v>261.37843876988723</c:v>
                </c:pt>
                <c:pt idx="21">
                  <c:v>274.68149355515226</c:v>
                </c:pt>
                <c:pt idx="22">
                  <c:v>288.00496851706021</c:v>
                </c:pt>
                <c:pt idx="23">
                  <c:v>301.34615514430368</c:v>
                </c:pt>
                <c:pt idx="24">
                  <c:v>314.70280089461369</c:v>
                </c:pt>
                <c:pt idx="25">
                  <c:v>328.07301763859402</c:v>
                </c:pt>
                <c:pt idx="26">
                  <c:v>341.45521119905283</c:v>
                </c:pt>
                <c:pt idx="27">
                  <c:v>354.84802655278298</c:v>
                </c:pt>
                <c:pt idx="28">
                  <c:v>368.25030479653054</c:v>
                </c:pt>
                <c:pt idx="29">
                  <c:v>381.66104904481529</c:v>
                </c:pt>
                <c:pt idx="30">
                  <c:v>395.07939717752731</c:v>
                </c:pt>
                <c:pt idx="31">
                  <c:v>408.50459988994749</c:v>
                </c:pt>
                <c:pt idx="32">
                  <c:v>421.93600288343737</c:v>
                </c:pt>
                <c:pt idx="33">
                  <c:v>435.37303231616931</c:v>
                </c:pt>
                <c:pt idx="34">
                  <c:v>448.81518284035207</c:v>
                </c:pt>
                <c:pt idx="35">
                  <c:v>462.26200770642964</c:v>
                </c:pt>
                <c:pt idx="36">
                  <c:v>475.71311053034691</c:v>
                </c:pt>
                <c:pt idx="37">
                  <c:v>489.16813840749603</c:v>
                </c:pt>
                <c:pt idx="38">
                  <c:v>502.62677612376609</c:v>
                </c:pt>
                <c:pt idx="39">
                  <c:v>516.08874126549586</c:v>
                </c:pt>
                <c:pt idx="40">
                  <c:v>529.55378006993374</c:v>
                </c:pt>
                <c:pt idx="41">
                  <c:v>543.02166388885973</c:v>
                </c:pt>
                <c:pt idx="42">
                  <c:v>556.49218616240603</c:v>
                </c:pt>
                <c:pt idx="43">
                  <c:v>569.96515981937046</c:v>
                </c:pt>
                <c:pt idx="44">
                  <c:v>583.44041503562744</c:v>
                </c:pt>
                <c:pt idx="45">
                  <c:v>596.91779729447524</c:v>
                </c:pt>
                <c:pt idx="46">
                  <c:v>610.3971657025852</c:v>
                </c:pt>
                <c:pt idx="47">
                  <c:v>623.8783915231628</c:v>
                </c:pt>
                <c:pt idx="48">
                  <c:v>637.36135689436537</c:v>
                </c:pt>
                <c:pt idx="49">
                  <c:v>650.84595370628392</c:v>
                </c:pt>
                <c:pt idx="50">
                  <c:v>664.33208261409175</c:v>
                </c:pt>
                <c:pt idx="51">
                  <c:v>677.81965216850188</c:v>
                </c:pt>
                <c:pt idx="52">
                  <c:v>677.81965216850188</c:v>
                </c:pt>
                <c:pt idx="53">
                  <c:v>1000</c:v>
                </c:pt>
              </c:numCache>
            </c:numRef>
          </c:cat>
          <c:val>
            <c:numRef>
              <c:f>Calculations!$E$73:$E$126</c:f>
              <c:numCache>
                <c:formatCode>General</c:formatCode>
                <c:ptCount val="54"/>
                <c:pt idx="0">
                  <c:v>0</c:v>
                </c:pt>
                <c:pt idx="1">
                  <c:v>0</c:v>
                </c:pt>
                <c:pt idx="2">
                  <c:v>2.8593883871920554E-4</c:v>
                </c:pt>
                <c:pt idx="3">
                  <c:v>3.4063958597041546E-3</c:v>
                </c:pt>
                <c:pt idx="4">
                  <c:v>6.5268528806891038E-3</c:v>
                </c:pt>
                <c:pt idx="5">
                  <c:v>9.6473099016740529E-3</c:v>
                </c:pt>
                <c:pt idx="6">
                  <c:v>1.2767766922659001E-2</c:v>
                </c:pt>
                <c:pt idx="7">
                  <c:v>1.5888223943643951E-2</c:v>
                </c:pt>
                <c:pt idx="8">
                  <c:v>1.9008680964628901E-2</c:v>
                </c:pt>
                <c:pt idx="9">
                  <c:v>2.2129137985613851E-2</c:v>
                </c:pt>
                <c:pt idx="10">
                  <c:v>2.5249595006598801E-2</c:v>
                </c:pt>
                <c:pt idx="11">
                  <c:v>2.8370052027583751E-2</c:v>
                </c:pt>
                <c:pt idx="12">
                  <c:v>3.1490509048568698E-2</c:v>
                </c:pt>
                <c:pt idx="13">
                  <c:v>3.4610966069553648E-2</c:v>
                </c:pt>
                <c:pt idx="14">
                  <c:v>3.7731423090538597E-2</c:v>
                </c:pt>
                <c:pt idx="15">
                  <c:v>4.0851880111523547E-2</c:v>
                </c:pt>
                <c:pt idx="16">
                  <c:v>4.3972337132508497E-2</c:v>
                </c:pt>
                <c:pt idx="17">
                  <c:v>4.7092794153493447E-2</c:v>
                </c:pt>
                <c:pt idx="18">
                  <c:v>5.0213251174478397E-2</c:v>
                </c:pt>
                <c:pt idx="19">
                  <c:v>5.3333708195463347E-2</c:v>
                </c:pt>
                <c:pt idx="20">
                  <c:v>5.6454165216448297E-2</c:v>
                </c:pt>
                <c:pt idx="21">
                  <c:v>5.9574622237433247E-2</c:v>
                </c:pt>
                <c:pt idx="22">
                  <c:v>6.269507925841819E-2</c:v>
                </c:pt>
                <c:pt idx="23">
                  <c:v>6.5815536279403133E-2</c:v>
                </c:pt>
                <c:pt idx="24">
                  <c:v>6.8935993300388076E-2</c:v>
                </c:pt>
                <c:pt idx="25">
                  <c:v>7.205645032137302E-2</c:v>
                </c:pt>
                <c:pt idx="26">
                  <c:v>7.5176907342357963E-2</c:v>
                </c:pt>
                <c:pt idx="27">
                  <c:v>7.8297364363342906E-2</c:v>
                </c:pt>
                <c:pt idx="28">
                  <c:v>8.1417821384327849E-2</c:v>
                </c:pt>
                <c:pt idx="29">
                  <c:v>8.4538278405312792E-2</c:v>
                </c:pt>
                <c:pt idx="30">
                  <c:v>8.7658735426297735E-2</c:v>
                </c:pt>
                <c:pt idx="31">
                  <c:v>9.0779192447282678E-2</c:v>
                </c:pt>
                <c:pt idx="32">
                  <c:v>9.3899649468267621E-2</c:v>
                </c:pt>
                <c:pt idx="33">
                  <c:v>9.7020106489252564E-2</c:v>
                </c:pt>
                <c:pt idx="34">
                  <c:v>0.10014056351023751</c:v>
                </c:pt>
                <c:pt idx="35">
                  <c:v>0.10326102053122245</c:v>
                </c:pt>
                <c:pt idx="36">
                  <c:v>0.10638147755220739</c:v>
                </c:pt>
                <c:pt idx="37">
                  <c:v>0.10950193457319234</c:v>
                </c:pt>
                <c:pt idx="38">
                  <c:v>0.11262239159417728</c:v>
                </c:pt>
                <c:pt idx="39">
                  <c:v>0.11574284861516222</c:v>
                </c:pt>
                <c:pt idx="40">
                  <c:v>0.11886330563614717</c:v>
                </c:pt>
                <c:pt idx="41">
                  <c:v>0.12198376265713211</c:v>
                </c:pt>
                <c:pt idx="42">
                  <c:v>0.12510421967811705</c:v>
                </c:pt>
                <c:pt idx="43">
                  <c:v>0.12822467669910201</c:v>
                </c:pt>
                <c:pt idx="44">
                  <c:v>0.13134513372008697</c:v>
                </c:pt>
                <c:pt idx="45">
                  <c:v>0.13446559074107192</c:v>
                </c:pt>
                <c:pt idx="46">
                  <c:v>0.13758604776205688</c:v>
                </c:pt>
                <c:pt idx="47">
                  <c:v>0.14070650478304184</c:v>
                </c:pt>
                <c:pt idx="48">
                  <c:v>0.14382696180402679</c:v>
                </c:pt>
                <c:pt idx="49">
                  <c:v>0.14694741882501175</c:v>
                </c:pt>
                <c:pt idx="50">
                  <c:v>0.15006787584599671</c:v>
                </c:pt>
                <c:pt idx="51">
                  <c:v>0.15318833286698166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ED-4ECF-B1A4-565C75561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9152623"/>
        <c:axId val="2119155503"/>
      </c:areaChart>
      <c:scatterChart>
        <c:scatterStyle val="smoothMarker"/>
        <c:varyColors val="0"/>
        <c:ser>
          <c:idx val="0"/>
          <c:order val="0"/>
          <c:tx>
            <c:v>RiskyAssetsEfficientFrontiet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Calculations!$B$74:$B$124</c:f>
              <c:numCache>
                <c:formatCode>General</c:formatCode>
                <c:ptCount val="51"/>
                <c:pt idx="0">
                  <c:v>1.9221049786287723E-2</c:v>
                </c:pt>
                <c:pt idx="1">
                  <c:v>1.9967601312135857E-2</c:v>
                </c:pt>
                <c:pt idx="2">
                  <c:v>2.2056158867327383E-2</c:v>
                </c:pt>
                <c:pt idx="3">
                  <c:v>2.5154639340449224E-2</c:v>
                </c:pt>
                <c:pt idx="4">
                  <c:v>2.8940461490140127E-2</c:v>
                </c:pt>
                <c:pt idx="5">
                  <c:v>3.3179171730521068E-2</c:v>
                </c:pt>
                <c:pt idx="6">
                  <c:v>3.7718394143063001E-2</c:v>
                </c:pt>
                <c:pt idx="7">
                  <c:v>4.2461862550839752E-2</c:v>
                </c:pt>
                <c:pt idx="8">
                  <c:v>4.7348231016462294E-2</c:v>
                </c:pt>
                <c:pt idx="9">
                  <c:v>5.2337490234411053E-2</c:v>
                </c:pt>
                <c:pt idx="10">
                  <c:v>5.7402817720324323E-2</c:v>
                </c:pt>
                <c:pt idx="11">
                  <c:v>6.2525728903991232E-2</c:v>
                </c:pt>
                <c:pt idx="12">
                  <c:v>6.769315151671508E-2</c:v>
                </c:pt>
                <c:pt idx="13">
                  <c:v>7.2895620198345265E-2</c:v>
                </c:pt>
                <c:pt idx="14">
                  <c:v>7.8126134042871831E-2</c:v>
                </c:pt>
                <c:pt idx="15">
                  <c:v>8.3379415273885593E-2</c:v>
                </c:pt>
                <c:pt idx="16">
                  <c:v>8.8651416553218565E-2</c:v>
                </c:pt>
                <c:pt idx="17">
                  <c:v>9.3938986139495875E-2</c:v>
                </c:pt>
                <c:pt idx="18">
                  <c:v>9.9239635587236211E-2</c:v>
                </c:pt>
                <c:pt idx="19">
                  <c:v>0.1045513755079549</c:v>
                </c:pt>
                <c:pt idx="20">
                  <c:v>0.10987259742206092</c:v>
                </c:pt>
                <c:pt idx="21">
                  <c:v>0.11520198740682409</c:v>
                </c:pt>
                <c:pt idx="22">
                  <c:v>0.12053846205772148</c:v>
                </c:pt>
                <c:pt idx="23">
                  <c:v>0.12588112035784549</c:v>
                </c:pt>
                <c:pt idx="24">
                  <c:v>0.13122920705543761</c:v>
                </c:pt>
                <c:pt idx="25">
                  <c:v>0.13658208447962114</c:v>
                </c:pt>
                <c:pt idx="26">
                  <c:v>0.1419392106211132</c:v>
                </c:pt>
                <c:pt idx="27">
                  <c:v>0.14730012191861222</c:v>
                </c:pt>
                <c:pt idx="28">
                  <c:v>0.15266441961792612</c:v>
                </c:pt>
                <c:pt idx="29">
                  <c:v>0.15803175887101092</c:v>
                </c:pt>
                <c:pt idx="30">
                  <c:v>0.16340183995597901</c:v>
                </c:pt>
                <c:pt idx="31">
                  <c:v>0.16877440115337494</c:v>
                </c:pt>
                <c:pt idx="32">
                  <c:v>0.17414921292646773</c:v>
                </c:pt>
                <c:pt idx="33">
                  <c:v>0.17952607313614083</c:v>
                </c:pt>
                <c:pt idx="34">
                  <c:v>0.18490480308257187</c:v>
                </c:pt>
                <c:pt idx="35">
                  <c:v>0.19028524421213877</c:v>
                </c:pt>
                <c:pt idx="36">
                  <c:v>0.19566725536299842</c:v>
                </c:pt>
                <c:pt idx="37">
                  <c:v>0.20105071044950645</c:v>
                </c:pt>
                <c:pt idx="38">
                  <c:v>0.20643549650619838</c:v>
                </c:pt>
                <c:pt idx="39">
                  <c:v>0.2118215120279735</c:v>
                </c:pt>
                <c:pt idx="40">
                  <c:v>0.21720866555554391</c:v>
                </c:pt>
                <c:pt idx="41">
                  <c:v>0.22259687446496243</c:v>
                </c:pt>
                <c:pt idx="42">
                  <c:v>0.22798606392774817</c:v>
                </c:pt>
                <c:pt idx="43">
                  <c:v>0.23337616601425099</c:v>
                </c:pt>
                <c:pt idx="44">
                  <c:v>0.23876711891779009</c:v>
                </c:pt>
                <c:pt idx="45">
                  <c:v>0.24415886628103411</c:v>
                </c:pt>
                <c:pt idx="46">
                  <c:v>0.24955135660926514</c:v>
                </c:pt>
                <c:pt idx="47">
                  <c:v>0.25494454275774614</c:v>
                </c:pt>
                <c:pt idx="48">
                  <c:v>0.26033838148251359</c:v>
                </c:pt>
                <c:pt idx="49">
                  <c:v>0.26573283304563672</c:v>
                </c:pt>
                <c:pt idx="50">
                  <c:v>0.27112786086740076</c:v>
                </c:pt>
              </c:numCache>
            </c:numRef>
          </c:xVal>
          <c:yVal>
            <c:numRef>
              <c:f>Calculations!$A$74:$A$124</c:f>
              <c:numCache>
                <c:formatCode>General</c:formatCode>
                <c:ptCount val="51"/>
                <c:pt idx="0">
                  <c:v>-2.8345181822657436E-3</c:v>
                </c:pt>
                <c:pt idx="1">
                  <c:v>2.8593883871920554E-4</c:v>
                </c:pt>
                <c:pt idx="2">
                  <c:v>3.4063958597041546E-3</c:v>
                </c:pt>
                <c:pt idx="3">
                  <c:v>6.5268528806891038E-3</c:v>
                </c:pt>
                <c:pt idx="4">
                  <c:v>9.6473099016740529E-3</c:v>
                </c:pt>
                <c:pt idx="5">
                  <c:v>1.2767766922659001E-2</c:v>
                </c:pt>
                <c:pt idx="6">
                  <c:v>1.5888223943643951E-2</c:v>
                </c:pt>
                <c:pt idx="7">
                  <c:v>1.9008680964628901E-2</c:v>
                </c:pt>
                <c:pt idx="8">
                  <c:v>2.2129137985613851E-2</c:v>
                </c:pt>
                <c:pt idx="9">
                  <c:v>2.5249595006598801E-2</c:v>
                </c:pt>
                <c:pt idx="10">
                  <c:v>2.8370052027583751E-2</c:v>
                </c:pt>
                <c:pt idx="11">
                  <c:v>3.1490509048568698E-2</c:v>
                </c:pt>
                <c:pt idx="12">
                  <c:v>3.4610966069553648E-2</c:v>
                </c:pt>
                <c:pt idx="13">
                  <c:v>3.7731423090538597E-2</c:v>
                </c:pt>
                <c:pt idx="14">
                  <c:v>4.0851880111523547E-2</c:v>
                </c:pt>
                <c:pt idx="15">
                  <c:v>4.3972337132508497E-2</c:v>
                </c:pt>
                <c:pt idx="16">
                  <c:v>4.7092794153493447E-2</c:v>
                </c:pt>
                <c:pt idx="17">
                  <c:v>5.0213251174478397E-2</c:v>
                </c:pt>
                <c:pt idx="18">
                  <c:v>5.3333708195463347E-2</c:v>
                </c:pt>
                <c:pt idx="19">
                  <c:v>5.6454165216448297E-2</c:v>
                </c:pt>
                <c:pt idx="20">
                  <c:v>5.9574622237433247E-2</c:v>
                </c:pt>
                <c:pt idx="21">
                  <c:v>6.269507925841819E-2</c:v>
                </c:pt>
                <c:pt idx="22">
                  <c:v>6.5815536279403133E-2</c:v>
                </c:pt>
                <c:pt idx="23">
                  <c:v>6.8935993300388076E-2</c:v>
                </c:pt>
                <c:pt idx="24">
                  <c:v>7.205645032137302E-2</c:v>
                </c:pt>
                <c:pt idx="25">
                  <c:v>7.5176907342357963E-2</c:v>
                </c:pt>
                <c:pt idx="26">
                  <c:v>7.8297364363342906E-2</c:v>
                </c:pt>
                <c:pt idx="27">
                  <c:v>8.1417821384327849E-2</c:v>
                </c:pt>
                <c:pt idx="28">
                  <c:v>8.4538278405312792E-2</c:v>
                </c:pt>
                <c:pt idx="29">
                  <c:v>8.7658735426297735E-2</c:v>
                </c:pt>
                <c:pt idx="30">
                  <c:v>9.0779192447282678E-2</c:v>
                </c:pt>
                <c:pt idx="31">
                  <c:v>9.3899649468267621E-2</c:v>
                </c:pt>
                <c:pt idx="32">
                  <c:v>9.7020106489252564E-2</c:v>
                </c:pt>
                <c:pt idx="33">
                  <c:v>0.10014056351023751</c:v>
                </c:pt>
                <c:pt idx="34">
                  <c:v>0.10326102053122245</c:v>
                </c:pt>
                <c:pt idx="35">
                  <c:v>0.10638147755220739</c:v>
                </c:pt>
                <c:pt idx="36">
                  <c:v>0.10950193457319234</c:v>
                </c:pt>
                <c:pt idx="37">
                  <c:v>0.11262239159417728</c:v>
                </c:pt>
                <c:pt idx="38">
                  <c:v>0.11574284861516222</c:v>
                </c:pt>
                <c:pt idx="39">
                  <c:v>0.11886330563614717</c:v>
                </c:pt>
                <c:pt idx="40">
                  <c:v>0.12198376265713211</c:v>
                </c:pt>
                <c:pt idx="41">
                  <c:v>0.12510421967811705</c:v>
                </c:pt>
                <c:pt idx="42">
                  <c:v>0.12822467669910201</c:v>
                </c:pt>
                <c:pt idx="43">
                  <c:v>0.13134513372008697</c:v>
                </c:pt>
                <c:pt idx="44">
                  <c:v>0.13446559074107192</c:v>
                </c:pt>
                <c:pt idx="45">
                  <c:v>0.13758604776205688</c:v>
                </c:pt>
                <c:pt idx="46">
                  <c:v>0.14070650478304184</c:v>
                </c:pt>
                <c:pt idx="47">
                  <c:v>0.14382696180402679</c:v>
                </c:pt>
                <c:pt idx="48">
                  <c:v>0.14694741882501175</c:v>
                </c:pt>
                <c:pt idx="49">
                  <c:v>0.15006787584599671</c:v>
                </c:pt>
                <c:pt idx="50">
                  <c:v>0.15318833286698166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77-4836-A21D-2FCEFADB3F8B}"/>
            </c:ext>
          </c:extLst>
        </c:ser>
        <c:ser>
          <c:idx val="1"/>
          <c:order val="1"/>
          <c:tx>
            <c:v>AllAssetsEfficientFrontier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Calculations!$H$74:$H$75</c:f>
              <c:numCache>
                <c:formatCode>General</c:formatCode>
                <c:ptCount val="2"/>
                <c:pt idx="0">
                  <c:v>0</c:v>
                </c:pt>
                <c:pt idx="1">
                  <c:v>0.27112786086740076</c:v>
                </c:pt>
              </c:numCache>
            </c:numRef>
          </c:xVal>
          <c:yVal>
            <c:numRef>
              <c:f>Calculations!$G$74:$G$75</c:f>
              <c:numCache>
                <c:formatCode>General</c:formatCode>
                <c:ptCount val="2"/>
                <c:pt idx="0">
                  <c:v>2.0963934426229511E-3</c:v>
                </c:pt>
                <c:pt idx="1">
                  <c:v>0.15318833286698172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77-4836-A21D-2FCEFADB3F8B}"/>
            </c:ext>
          </c:extLst>
        </c:ser>
        <c:ser>
          <c:idx val="2"/>
          <c:order val="2"/>
          <c:tx>
            <c:v>IndividualAssets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7344BA89-A573-41B3-AF2A-E8FC088B29C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9328-414E-95C6-2FCA0A3BE3C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10E3C1A-BAC5-4E17-B181-D34F9DF62C9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328-414E-95C6-2FCA0A3BE3C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53D1F48-5DB4-4351-8764-7D8E8A9D7B6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9328-414E-95C6-2FCA0A3BE3C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CE83EAC-A629-438B-9794-0B676ECBCAB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9328-414E-95C6-2FCA0A3BE3C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2125E60-C1E4-49FD-B4CE-29887A3EDA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9328-414E-95C6-2FCA0A3BE3C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8EDCCC9-1B1B-44E7-83AA-40386E7157B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9328-414E-95C6-2FCA0A3BE3C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570CFB1-2080-499B-BD5F-7711591F9C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9328-414E-95C6-2FCA0A3BE3C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49B1B00-C09C-4A9D-8A21-B560D5A1E56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9328-414E-95C6-2FCA0A3BE3C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BA63354-8A72-4D6F-ACE6-0688C41E24A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9328-414E-95C6-2FCA0A3BE3C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8170608-0D95-4F03-87FC-A087923FE6F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9328-414E-95C6-2FCA0A3BE3C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4B2AD02B-A63F-4F7B-902D-6EDEDD5C69E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9328-414E-95C6-2FCA0A3BE3C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E3FA7F66-7BD1-4483-A125-F20DD7550E4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9328-414E-95C6-2FCA0A3BE3C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E87F87A7-D5E4-48B4-A243-76C65310F0A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9328-414E-95C6-2FCA0A3BE3C0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73D58A65-6A97-4695-8EB6-D03F1945554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9328-414E-95C6-2FCA0A3BE3C0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9AB3E55-7DD0-4B44-BFCF-E4B804A670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9328-414E-95C6-2FCA0A3BE3C0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4F5275CC-4432-4178-92E2-C57DEE438C7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9328-414E-95C6-2FCA0A3BE3C0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CC9C3CBD-85AC-49B2-9067-A06CC5D8BEE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9328-414E-95C6-2FCA0A3BE3C0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3664185-286E-4A7E-AD07-6105A086E01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9328-414E-95C6-2FCA0A3BE3C0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CC736979-BD86-4412-AD85-F3352591E5D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9328-414E-95C6-2FCA0A3BE3C0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9211EF45-F873-4B95-A4FA-916710C6D71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9328-414E-95C6-2FCA0A3BE3C0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BF87F542-E20F-4B86-9D6D-7DB9FDE8F01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9328-414E-95C6-2FCA0A3BE3C0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B25FE82A-F7BE-480B-96AB-5FB1B20F719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9328-414E-95C6-2FCA0A3BE3C0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90DDF645-4161-480D-8FEB-F99761F07BA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8-9328-414E-95C6-2FCA0A3BE3C0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29524CC6-6577-44F8-AFBE-4597A54BF79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9328-414E-95C6-2FCA0A3BE3C0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2C98B6F8-A2B9-4B26-89FD-B2C2F6DE198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9328-414E-95C6-2FCA0A3BE3C0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D4DBE041-A483-4830-907C-86A490E6E67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9328-414E-95C6-2FCA0A3BE3C0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7CE356AF-10F9-4E29-9519-EBA5E12A99B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9328-414E-95C6-2FCA0A3BE3C0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526CD243-51F2-4B4C-9713-82DF6EAE3D5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9328-414E-95C6-2FCA0A3BE3C0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8C1CACF9-D763-481C-A5FE-9353FCB08BB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E-9328-414E-95C6-2FCA0A3BE3C0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A2EAB005-B484-4BC9-8935-519F8070ADF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9328-414E-95C6-2FCA0A3BE3C0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C9E910C0-D40B-456D-968B-509ED21E16F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0-9328-414E-95C6-2FCA0A3BE3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Calculations!$L$74:$L$104</c:f>
              <c:numCache>
                <c:formatCode>0.00%</c:formatCode>
                <c:ptCount val="31"/>
                <c:pt idx="0">
                  <c:v>0</c:v>
                </c:pt>
                <c:pt idx="1">
                  <c:v>9.3994642176852314E-2</c:v>
                </c:pt>
                <c:pt idx="2">
                  <c:v>6.5053977196606633E-2</c:v>
                </c:pt>
                <c:pt idx="3">
                  <c:v>9.5863955555602481E-2</c:v>
                </c:pt>
                <c:pt idx="4">
                  <c:v>6.0141181123370371E-2</c:v>
                </c:pt>
                <c:pt idx="5">
                  <c:v>0.18051616106271126</c:v>
                </c:pt>
                <c:pt idx="6">
                  <c:v>8.48107367520676E-2</c:v>
                </c:pt>
                <c:pt idx="7">
                  <c:v>2.8277888839049692E-2</c:v>
                </c:pt>
                <c:pt idx="8">
                  <c:v>0.37246651171790646</c:v>
                </c:pt>
                <c:pt idx="9">
                  <c:v>5.2872797048529763E-2</c:v>
                </c:pt>
                <c:pt idx="10">
                  <c:v>7.9887701831125174E-2</c:v>
                </c:pt>
                <c:pt idx="11">
                  <c:v>0.3700950287543181</c:v>
                </c:pt>
                <c:pt idx="12">
                  <c:v>4.9770857435719768E-2</c:v>
                </c:pt>
                <c:pt idx="13">
                  <c:v>4.6285182345097903E-2</c:v>
                </c:pt>
                <c:pt idx="14">
                  <c:v>0.11185943458740238</c:v>
                </c:pt>
                <c:pt idx="15">
                  <c:v>0.21946823290526218</c:v>
                </c:pt>
                <c:pt idx="16">
                  <c:v>5.3465064816158758E-2</c:v>
                </c:pt>
                <c:pt idx="17">
                  <c:v>9.9739060458225823E-2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</c:numCache>
            </c:numRef>
          </c:xVal>
          <c:yVal>
            <c:numRef>
              <c:f>Calculations!$M$74:$M$104</c:f>
              <c:numCache>
                <c:formatCode>0.00%</c:formatCode>
                <c:ptCount val="31"/>
                <c:pt idx="0">
                  <c:v>2.0963934426229511E-3</c:v>
                </c:pt>
                <c:pt idx="1">
                  <c:v>2.6625745190410121E-2</c:v>
                </c:pt>
                <c:pt idx="2">
                  <c:v>9.1219311544502163E-3</c:v>
                </c:pt>
                <c:pt idx="3">
                  <c:v>1.6242882563500271E-2</c:v>
                </c:pt>
                <c:pt idx="4">
                  <c:v>9.2258176687554788E-3</c:v>
                </c:pt>
                <c:pt idx="5">
                  <c:v>1.7338177022143322E-2</c:v>
                </c:pt>
                <c:pt idx="6">
                  <c:v>9.4517790288608551E-3</c:v>
                </c:pt>
                <c:pt idx="7">
                  <c:v>2.1331538969240546E-3</c:v>
                </c:pt>
                <c:pt idx="8">
                  <c:v>7.659416643349086E-2</c:v>
                </c:pt>
                <c:pt idx="9">
                  <c:v>6.5500584152940397E-3</c:v>
                </c:pt>
                <c:pt idx="10">
                  <c:v>2.1573710400106909E-2</c:v>
                </c:pt>
                <c:pt idx="11">
                  <c:v>3.181174508664919E-2</c:v>
                </c:pt>
                <c:pt idx="12">
                  <c:v>1.2897164113166789E-2</c:v>
                </c:pt>
                <c:pt idx="13">
                  <c:v>7.6439689058821125E-3</c:v>
                </c:pt>
                <c:pt idx="14">
                  <c:v>3.7575726852050783E-3</c:v>
                </c:pt>
                <c:pt idx="15">
                  <c:v>6.320958808179597E-2</c:v>
                </c:pt>
                <c:pt idx="16">
                  <c:v>1.0949456753394598E-2</c:v>
                </c:pt>
                <c:pt idx="17">
                  <c:v>1.5727099516680224E-2</c:v>
                </c:pt>
                <c:pt idx="18" formatCode="General">
                  <c:v>0</c:v>
                </c:pt>
                <c:pt idx="19" formatCode="General">
                  <c:v>0</c:v>
                </c:pt>
                <c:pt idx="20" formatCode="General">
                  <c:v>0</c:v>
                </c:pt>
                <c:pt idx="21" formatCode="General">
                  <c:v>0</c:v>
                </c:pt>
                <c:pt idx="22" formatCode="General">
                  <c:v>0</c:v>
                </c:pt>
                <c:pt idx="23" formatCode="General">
                  <c:v>0</c:v>
                </c:pt>
                <c:pt idx="24" formatCode="General">
                  <c:v>0</c:v>
                </c:pt>
                <c:pt idx="25" formatCode="General">
                  <c:v>0</c:v>
                </c:pt>
                <c:pt idx="26" formatCode="General">
                  <c:v>0</c:v>
                </c:pt>
                <c:pt idx="27" formatCode="General">
                  <c:v>0</c:v>
                </c:pt>
                <c:pt idx="28" formatCode="General">
                  <c:v>0</c:v>
                </c:pt>
                <c:pt idx="29" formatCode="General">
                  <c:v>0</c:v>
                </c:pt>
                <c:pt idx="30" formatCode="General">
                  <c:v>0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datalabelsRange>
                <c15:f>Calculations!$K$74:$K$104</c15:f>
                <c15:dlblRangeCache>
                  <c:ptCount val="31"/>
                  <c:pt idx="0">
                    <c:v>Rf</c:v>
                  </c:pt>
                  <c:pt idx="1">
                    <c:v>AAPL</c:v>
                  </c:pt>
                  <c:pt idx="2">
                    <c:v>AMT</c:v>
                  </c:pt>
                  <c:pt idx="3">
                    <c:v>BHP</c:v>
                  </c:pt>
                  <c:pt idx="4">
                    <c:v>BRK-A</c:v>
                  </c:pt>
                  <c:pt idx="5">
                    <c:v>EBR</c:v>
                  </c:pt>
                  <c:pt idx="6">
                    <c:v>HDB</c:v>
                  </c:pt>
                  <c:pt idx="7">
                    <c:v>HYG</c:v>
                  </c:pt>
                  <c:pt idx="8">
                    <c:v>ISEE</c:v>
                  </c:pt>
                  <c:pt idx="9">
                    <c:v>JNJ</c:v>
                  </c:pt>
                  <c:pt idx="10">
                    <c:v>LVMUY</c:v>
                  </c:pt>
                  <c:pt idx="11">
                    <c:v>MMAT</c:v>
                  </c:pt>
                  <c:pt idx="12">
                    <c:v>PG</c:v>
                  </c:pt>
                  <c:pt idx="13">
                    <c:v>RHHBY</c:v>
                  </c:pt>
                  <c:pt idx="14">
                    <c:v>TCEHY</c:v>
                  </c:pt>
                  <c:pt idx="15">
                    <c:v>TSLA</c:v>
                  </c:pt>
                  <c:pt idx="16">
                    <c:v>WMT</c:v>
                  </c:pt>
                  <c:pt idx="17">
                    <c:v>XOM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9328-414E-95C6-2FCA0A3BE3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706872"/>
        <c:axId val="784707192"/>
      </c:scatterChart>
      <c:valAx>
        <c:axId val="784706872"/>
        <c:scaling>
          <c:orientation val="minMax"/>
          <c:max val="0.4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Volatility</a:t>
                </a:r>
                <a:r>
                  <a:rPr lang="en-US" sz="1400" baseline="0"/>
                  <a:t> Per Month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707192"/>
        <c:crosses val="autoZero"/>
        <c:crossBetween val="midCat"/>
      </c:valAx>
      <c:valAx>
        <c:axId val="784707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Expected Return Per 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706872"/>
        <c:crosses val="autoZero"/>
        <c:crossBetween val="midCat"/>
      </c:valAx>
      <c:valAx>
        <c:axId val="2119155503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2119152623"/>
        <c:crosses val="max"/>
        <c:crossBetween val="between"/>
      </c:valAx>
      <c:dateAx>
        <c:axId val="2119152623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2119155503"/>
        <c:crosses val="max"/>
        <c:auto val="0"/>
        <c:lblOffset val="100"/>
        <c:baseTimeUnit val="days"/>
        <c:majorUnit val="1"/>
        <c:majorTimeUnit val="days"/>
        <c:minorUnit val="1"/>
      </c:date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74468BA-DB71-4067-95A0-36707EF30E9C}">
  <sheetPr/>
  <sheetViews>
    <sheetView tabSelected="1" zoomScale="11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3214" cy="628763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994E79-8986-458C-9CB5-1D257AA160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28185-45B5-4DCA-8796-D95630CF64B3}">
  <dimension ref="A1:B32"/>
  <sheetViews>
    <sheetView workbookViewId="0">
      <selection activeCell="B2" sqref="B2"/>
    </sheetView>
  </sheetViews>
  <sheetFormatPr defaultRowHeight="14.5" x14ac:dyDescent="0.35"/>
  <cols>
    <col min="1" max="1" width="23.6328125" customWidth="1"/>
    <col min="2" max="2" width="10.1796875" bestFit="1" customWidth="1"/>
  </cols>
  <sheetData>
    <row r="1" spans="1:2" x14ac:dyDescent="0.35">
      <c r="A1" t="s">
        <v>11</v>
      </c>
      <c r="B1" s="1">
        <v>44992</v>
      </c>
    </row>
    <row r="2" spans="1:2" x14ac:dyDescent="0.35">
      <c r="B2" s="1"/>
    </row>
    <row r="3" spans="1:2" x14ac:dyDescent="0.35">
      <c r="A3" t="s">
        <v>19</v>
      </c>
    </row>
    <row r="4" spans="1:2" x14ac:dyDescent="0.35">
      <c r="A4" t="s">
        <v>20</v>
      </c>
    </row>
    <row r="5" spans="1:2" x14ac:dyDescent="0.35">
      <c r="A5" t="s">
        <v>21</v>
      </c>
    </row>
    <row r="6" spans="1:2" x14ac:dyDescent="0.35">
      <c r="A6" t="s">
        <v>22</v>
      </c>
    </row>
    <row r="7" spans="1:2" x14ac:dyDescent="0.35">
      <c r="A7" t="s">
        <v>23</v>
      </c>
    </row>
    <row r="8" spans="1:2" x14ac:dyDescent="0.35">
      <c r="A8" t="s">
        <v>24</v>
      </c>
    </row>
    <row r="9" spans="1:2" x14ac:dyDescent="0.35">
      <c r="A9" t="s">
        <v>25</v>
      </c>
    </row>
    <row r="10" spans="1:2" x14ac:dyDescent="0.35">
      <c r="A10" t="s">
        <v>26</v>
      </c>
    </row>
    <row r="11" spans="1:2" x14ac:dyDescent="0.35">
      <c r="A11" t="s">
        <v>27</v>
      </c>
    </row>
    <row r="12" spans="1:2" x14ac:dyDescent="0.35">
      <c r="A12" t="s">
        <v>28</v>
      </c>
    </row>
    <row r="13" spans="1:2" x14ac:dyDescent="0.35">
      <c r="A13" t="s">
        <v>29</v>
      </c>
    </row>
    <row r="14" spans="1:2" x14ac:dyDescent="0.35">
      <c r="A14" t="s">
        <v>30</v>
      </c>
    </row>
    <row r="15" spans="1:2" x14ac:dyDescent="0.35">
      <c r="A15" t="s">
        <v>31</v>
      </c>
    </row>
    <row r="16" spans="1:2" x14ac:dyDescent="0.35">
      <c r="A16" t="s">
        <v>32</v>
      </c>
    </row>
    <row r="17" spans="1:1" x14ac:dyDescent="0.35">
      <c r="A17" t="s">
        <v>33</v>
      </c>
    </row>
    <row r="18" spans="1:1" x14ac:dyDescent="0.35">
      <c r="A18" t="s">
        <v>34</v>
      </c>
    </row>
    <row r="19" spans="1:1" x14ac:dyDescent="0.35">
      <c r="A19" t="s">
        <v>35</v>
      </c>
    </row>
    <row r="20" spans="1:1" x14ac:dyDescent="0.35">
      <c r="A20" t="s">
        <v>36</v>
      </c>
    </row>
    <row r="21" spans="1:1" x14ac:dyDescent="0.35">
      <c r="A21" t="s">
        <v>37</v>
      </c>
    </row>
    <row r="22" spans="1:1" x14ac:dyDescent="0.35">
      <c r="A22" t="s">
        <v>38</v>
      </c>
    </row>
    <row r="24" spans="1:1" x14ac:dyDescent="0.35">
      <c r="A24" t="s">
        <v>42</v>
      </c>
    </row>
    <row r="25" spans="1:1" x14ac:dyDescent="0.35">
      <c r="A25" t="s">
        <v>43</v>
      </c>
    </row>
    <row r="26" spans="1:1" x14ac:dyDescent="0.35">
      <c r="A26" t="s">
        <v>39</v>
      </c>
    </row>
    <row r="27" spans="1:1" x14ac:dyDescent="0.35">
      <c r="A27" t="s">
        <v>40</v>
      </c>
    </row>
    <row r="28" spans="1:1" x14ac:dyDescent="0.35">
      <c r="A28" t="s">
        <v>44</v>
      </c>
    </row>
    <row r="29" spans="1:1" x14ac:dyDescent="0.35">
      <c r="A29" t="s">
        <v>41</v>
      </c>
    </row>
    <row r="30" spans="1:1" x14ac:dyDescent="0.35">
      <c r="A30" t="s">
        <v>45</v>
      </c>
    </row>
    <row r="32" spans="1:1" x14ac:dyDescent="0.35">
      <c r="A32" t="s">
        <v>46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BAA9B-7EC4-428B-8BE6-3429C605B647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JNJ</v>
      </c>
    </row>
    <row r="2" spans="1:13" x14ac:dyDescent="0.35">
      <c r="A2" s="1">
        <v>43160</v>
      </c>
      <c r="B2">
        <v>129.11000100000001</v>
      </c>
      <c r="C2">
        <v>135.699997</v>
      </c>
      <c r="D2">
        <v>124.900002</v>
      </c>
      <c r="E2">
        <v>128.14999399999999</v>
      </c>
      <c r="F2">
        <v>112.191765</v>
      </c>
      <c r="G2">
        <v>151837800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https://query1.finance.yahoo.com/v7/finance/download/JNJ?period1=1518048000&amp;period2=1678233600&amp;interval=1mo&amp;events=history&amp;includeAdjustedClose=true</v>
      </c>
    </row>
    <row r="3" spans="1:13" x14ac:dyDescent="0.35">
      <c r="A3" s="1">
        <v>43191</v>
      </c>
      <c r="B3">
        <v>127.82</v>
      </c>
      <c r="C3">
        <v>132.88000500000001</v>
      </c>
      <c r="D3">
        <v>123.540001</v>
      </c>
      <c r="E3">
        <v>126.489998</v>
      </c>
      <c r="F3">
        <v>110.73848700000001</v>
      </c>
      <c r="G3">
        <v>144094200</v>
      </c>
      <c r="I3" s="2">
        <f>F3/F2-1</f>
        <v>-1.2953517577693807E-2</v>
      </c>
      <c r="J3" s="2">
        <f>LN(F3/F2)</f>
        <v>-1.3038146004781318E-2</v>
      </c>
    </row>
    <row r="4" spans="1:13" x14ac:dyDescent="0.35">
      <c r="A4" s="1">
        <v>43221</v>
      </c>
      <c r="B4">
        <v>126.32</v>
      </c>
      <c r="C4">
        <v>127.610001</v>
      </c>
      <c r="D4">
        <v>118.620003</v>
      </c>
      <c r="E4">
        <v>119.620003</v>
      </c>
      <c r="F4">
        <v>104.72399900000001</v>
      </c>
      <c r="G4">
        <v>139533300</v>
      </c>
      <c r="I4" s="2">
        <f t="shared" ref="I4:I61" si="0">F4/F3-1</f>
        <v>-5.4312535442171961E-2</v>
      </c>
      <c r="J4" s="2">
        <f t="shared" ref="J4:J61" si="1">LN(F4/F3)</f>
        <v>-5.5843140248026592E-2</v>
      </c>
    </row>
    <row r="5" spans="1:13" x14ac:dyDescent="0.35">
      <c r="A5" s="1">
        <v>43252</v>
      </c>
      <c r="B5">
        <v>120.379997</v>
      </c>
      <c r="C5">
        <v>124.849998</v>
      </c>
      <c r="D5">
        <v>119.970001</v>
      </c>
      <c r="E5">
        <v>121.339996</v>
      </c>
      <c r="F5">
        <v>107.017647</v>
      </c>
      <c r="G5">
        <v>138683200</v>
      </c>
      <c r="I5" s="2">
        <f t="shared" si="0"/>
        <v>2.1901837419329162E-2</v>
      </c>
      <c r="J5" s="2">
        <f t="shared" si="1"/>
        <v>2.1665437676614725E-2</v>
      </c>
    </row>
    <row r="6" spans="1:13" x14ac:dyDescent="0.35">
      <c r="A6" s="1">
        <v>43282</v>
      </c>
      <c r="B6">
        <v>121.339996</v>
      </c>
      <c r="C6">
        <v>132.63999899999999</v>
      </c>
      <c r="D6">
        <v>120.110001</v>
      </c>
      <c r="E6">
        <v>132.520004</v>
      </c>
      <c r="F6">
        <v>116.878044</v>
      </c>
      <c r="G6">
        <v>145735900</v>
      </c>
      <c r="I6" s="2">
        <f t="shared" si="0"/>
        <v>9.2138047101708365E-2</v>
      </c>
      <c r="J6" s="2">
        <f t="shared" si="1"/>
        <v>8.8137286092594275E-2</v>
      </c>
    </row>
    <row r="7" spans="1:13" x14ac:dyDescent="0.35">
      <c r="A7" s="1">
        <v>43313</v>
      </c>
      <c r="B7">
        <v>132.38999899999999</v>
      </c>
      <c r="C7">
        <v>137.429993</v>
      </c>
      <c r="D7">
        <v>128.929993</v>
      </c>
      <c r="E7">
        <v>134.69000199999999</v>
      </c>
      <c r="F7">
        <v>118.791893</v>
      </c>
      <c r="G7">
        <v>123996800</v>
      </c>
      <c r="I7" s="2">
        <f t="shared" si="0"/>
        <v>1.6374752130519976E-2</v>
      </c>
      <c r="J7" s="2">
        <f t="shared" si="1"/>
        <v>1.624213166982446E-2</v>
      </c>
    </row>
    <row r="8" spans="1:13" x14ac:dyDescent="0.35">
      <c r="A8" s="1">
        <v>43344</v>
      </c>
      <c r="B8">
        <v>134.69000199999999</v>
      </c>
      <c r="C8">
        <v>143.13000500000001</v>
      </c>
      <c r="D8">
        <v>133.44000199999999</v>
      </c>
      <c r="E8">
        <v>138.16999799999999</v>
      </c>
      <c r="F8">
        <v>122.673264</v>
      </c>
      <c r="G8">
        <v>122168800</v>
      </c>
      <c r="I8" s="2">
        <f t="shared" si="0"/>
        <v>3.2673702741650823E-2</v>
      </c>
      <c r="J8" s="2">
        <f t="shared" si="1"/>
        <v>3.215126680398564E-2</v>
      </c>
    </row>
    <row r="9" spans="1:13" x14ac:dyDescent="0.35">
      <c r="A9" s="1">
        <v>43374</v>
      </c>
      <c r="B9">
        <v>138.259995</v>
      </c>
      <c r="C9">
        <v>141.429993</v>
      </c>
      <c r="D9">
        <v>132.229996</v>
      </c>
      <c r="E9">
        <v>139.990005</v>
      </c>
      <c r="F9">
        <v>124.28911600000001</v>
      </c>
      <c r="G9">
        <v>167964600</v>
      </c>
      <c r="I9" s="2">
        <f t="shared" si="0"/>
        <v>1.3171998097319726E-2</v>
      </c>
      <c r="J9" s="2">
        <f t="shared" si="1"/>
        <v>1.3086001670419624E-2</v>
      </c>
    </row>
    <row r="10" spans="1:13" x14ac:dyDescent="0.35">
      <c r="A10" s="1">
        <v>43405</v>
      </c>
      <c r="B10">
        <v>140.070007</v>
      </c>
      <c r="C10">
        <v>148.75</v>
      </c>
      <c r="D10">
        <v>139</v>
      </c>
      <c r="E10">
        <v>146.89999399999999</v>
      </c>
      <c r="F10">
        <v>130.42411799999999</v>
      </c>
      <c r="G10">
        <v>152746600</v>
      </c>
      <c r="I10" s="2">
        <f t="shared" si="0"/>
        <v>4.9360734048506494E-2</v>
      </c>
      <c r="J10" s="2">
        <f t="shared" si="1"/>
        <v>4.8181154044698457E-2</v>
      </c>
    </row>
    <row r="11" spans="1:13" x14ac:dyDescent="0.35">
      <c r="A11" s="1">
        <v>43435</v>
      </c>
      <c r="B11">
        <v>145.570007</v>
      </c>
      <c r="C11">
        <v>148.990005</v>
      </c>
      <c r="D11">
        <v>121</v>
      </c>
      <c r="E11">
        <v>129.050003</v>
      </c>
      <c r="F11">
        <v>115.305756</v>
      </c>
      <c r="G11">
        <v>289169400</v>
      </c>
      <c r="I11" s="2">
        <f t="shared" si="0"/>
        <v>-0.11591691959918016</v>
      </c>
      <c r="J11" s="2">
        <f t="shared" si="1"/>
        <v>-0.12320423840668975</v>
      </c>
    </row>
    <row r="12" spans="1:13" x14ac:dyDescent="0.35">
      <c r="A12" s="1">
        <v>43466</v>
      </c>
      <c r="B12">
        <v>128.13000500000001</v>
      </c>
      <c r="C12">
        <v>135.19000199999999</v>
      </c>
      <c r="D12">
        <v>125</v>
      </c>
      <c r="E12">
        <v>133.08000200000001</v>
      </c>
      <c r="F12">
        <v>118.90654000000001</v>
      </c>
      <c r="G12">
        <v>174392900</v>
      </c>
      <c r="I12" s="2">
        <f t="shared" si="0"/>
        <v>3.1228137474767603E-2</v>
      </c>
      <c r="J12" s="2">
        <f t="shared" si="1"/>
        <v>3.0750458417562215E-2</v>
      </c>
    </row>
    <row r="13" spans="1:13" x14ac:dyDescent="0.35">
      <c r="A13" s="1">
        <v>43497</v>
      </c>
      <c r="B13">
        <v>134.020004</v>
      </c>
      <c r="C13">
        <v>137.949997</v>
      </c>
      <c r="D13">
        <v>131.259995</v>
      </c>
      <c r="E13">
        <v>136.63999899999999</v>
      </c>
      <c r="F13">
        <v>122.087379</v>
      </c>
      <c r="G13">
        <v>119453700</v>
      </c>
      <c r="I13" s="2">
        <f t="shared" si="0"/>
        <v>2.6750748949553094E-2</v>
      </c>
      <c r="J13" s="2">
        <f t="shared" si="1"/>
        <v>2.639920329137526E-2</v>
      </c>
    </row>
    <row r="14" spans="1:13" x14ac:dyDescent="0.35">
      <c r="A14" s="1">
        <v>43525</v>
      </c>
      <c r="B14">
        <v>137.220001</v>
      </c>
      <c r="C14">
        <v>140</v>
      </c>
      <c r="D14">
        <v>135.740005</v>
      </c>
      <c r="E14">
        <v>139.78999300000001</v>
      </c>
      <c r="F14">
        <v>125.730316</v>
      </c>
      <c r="G14">
        <v>137354500</v>
      </c>
      <c r="I14" s="2">
        <f t="shared" si="0"/>
        <v>2.9838768182581799E-2</v>
      </c>
      <c r="J14" s="2">
        <f t="shared" si="1"/>
        <v>2.9402254243479743E-2</v>
      </c>
    </row>
    <row r="15" spans="1:13" x14ac:dyDescent="0.35">
      <c r="A15" s="1">
        <v>43556</v>
      </c>
      <c r="B15">
        <v>139.990005</v>
      </c>
      <c r="C15">
        <v>141.449997</v>
      </c>
      <c r="D15">
        <v>134.41999799999999</v>
      </c>
      <c r="E15">
        <v>141.199997</v>
      </c>
      <c r="F15">
        <v>126.998482</v>
      </c>
      <c r="G15">
        <v>124329800</v>
      </c>
      <c r="I15" s="2">
        <f t="shared" si="0"/>
        <v>1.008639793763022E-2</v>
      </c>
      <c r="J15" s="2">
        <f t="shared" si="1"/>
        <v>1.0035869707121168E-2</v>
      </c>
    </row>
    <row r="16" spans="1:13" x14ac:dyDescent="0.35">
      <c r="A16" s="1">
        <v>43586</v>
      </c>
      <c r="B16">
        <v>140.949997</v>
      </c>
      <c r="C16">
        <v>142.35000600000001</v>
      </c>
      <c r="D16">
        <v>128.520004</v>
      </c>
      <c r="E16">
        <v>131.14999399999999</v>
      </c>
      <c r="F16">
        <v>117.95929</v>
      </c>
      <c r="G16">
        <v>159034100</v>
      </c>
      <c r="I16" s="2">
        <f t="shared" si="0"/>
        <v>-7.1175590901944807E-2</v>
      </c>
      <c r="J16" s="2">
        <f t="shared" si="1"/>
        <v>-7.3835568691777681E-2</v>
      </c>
      <c r="M16" s="4"/>
    </row>
    <row r="17" spans="1:13" x14ac:dyDescent="0.35">
      <c r="A17" s="1">
        <v>43617</v>
      </c>
      <c r="B17">
        <v>131.5</v>
      </c>
      <c r="C17">
        <v>144.979996</v>
      </c>
      <c r="D17">
        <v>131.03999300000001</v>
      </c>
      <c r="E17">
        <v>139.279999</v>
      </c>
      <c r="F17">
        <v>126.12872299999999</v>
      </c>
      <c r="G17">
        <v>150883000</v>
      </c>
      <c r="I17" s="2">
        <f t="shared" si="0"/>
        <v>6.9256376500740124E-2</v>
      </c>
      <c r="J17" s="2">
        <f t="shared" si="1"/>
        <v>6.6963431633627266E-2</v>
      </c>
      <c r="M17" s="4"/>
    </row>
    <row r="18" spans="1:13" x14ac:dyDescent="0.35">
      <c r="A18" s="1">
        <v>43647</v>
      </c>
      <c r="B18">
        <v>140.199997</v>
      </c>
      <c r="C18">
        <v>142.470001</v>
      </c>
      <c r="D18">
        <v>127.839996</v>
      </c>
      <c r="E18">
        <v>130.220001</v>
      </c>
      <c r="F18">
        <v>117.92420199999999</v>
      </c>
      <c r="G18">
        <v>159847900</v>
      </c>
      <c r="I18" s="2">
        <f t="shared" si="0"/>
        <v>-6.5048791463622413E-2</v>
      </c>
      <c r="J18" s="2">
        <f t="shared" si="1"/>
        <v>-6.7260934438603565E-2</v>
      </c>
    </row>
    <row r="19" spans="1:13" x14ac:dyDescent="0.35">
      <c r="A19" s="1">
        <v>43678</v>
      </c>
      <c r="B19">
        <v>130.259995</v>
      </c>
      <c r="C19">
        <v>134.10000600000001</v>
      </c>
      <c r="D19">
        <v>126.629997</v>
      </c>
      <c r="E19">
        <v>128.36000100000001</v>
      </c>
      <c r="F19">
        <v>116.239861</v>
      </c>
      <c r="G19">
        <v>176400700</v>
      </c>
      <c r="I19" s="2">
        <f t="shared" si="0"/>
        <v>-1.4283251202327318E-2</v>
      </c>
      <c r="J19" s="2">
        <f t="shared" si="1"/>
        <v>-1.4386238674973906E-2</v>
      </c>
    </row>
    <row r="20" spans="1:13" x14ac:dyDescent="0.35">
      <c r="A20" s="1">
        <v>43709</v>
      </c>
      <c r="B20">
        <v>127.989998</v>
      </c>
      <c r="C20">
        <v>132.779999</v>
      </c>
      <c r="D20">
        <v>126.339996</v>
      </c>
      <c r="E20">
        <v>129.38000500000001</v>
      </c>
      <c r="F20">
        <v>118.041496</v>
      </c>
      <c r="G20">
        <v>122925900</v>
      </c>
      <c r="I20" s="2">
        <f t="shared" si="0"/>
        <v>1.5499287288376795E-2</v>
      </c>
      <c r="J20" s="2">
        <f t="shared" si="1"/>
        <v>1.5380400204847565E-2</v>
      </c>
    </row>
    <row r="21" spans="1:13" x14ac:dyDescent="0.35">
      <c r="A21" s="1">
        <v>43739</v>
      </c>
      <c r="B21">
        <v>130.020004</v>
      </c>
      <c r="C21">
        <v>137.490005</v>
      </c>
      <c r="D21">
        <v>126.099998</v>
      </c>
      <c r="E21">
        <v>132.03999300000001</v>
      </c>
      <c r="F21">
        <v>120.46835299999999</v>
      </c>
      <c r="G21">
        <v>206654300</v>
      </c>
      <c r="I21" s="2">
        <f t="shared" si="0"/>
        <v>2.0559354822138109E-2</v>
      </c>
      <c r="J21" s="2">
        <f t="shared" si="1"/>
        <v>2.0350864067461481E-2</v>
      </c>
    </row>
    <row r="22" spans="1:13" x14ac:dyDescent="0.35">
      <c r="A22" s="1">
        <v>43770</v>
      </c>
      <c r="B22">
        <v>132.050003</v>
      </c>
      <c r="C22">
        <v>138.63000500000001</v>
      </c>
      <c r="D22">
        <v>129.679993</v>
      </c>
      <c r="E22">
        <v>137.490005</v>
      </c>
      <c r="F22">
        <v>125.440742</v>
      </c>
      <c r="G22">
        <v>127753600</v>
      </c>
      <c r="I22" s="2">
        <f t="shared" si="0"/>
        <v>4.1275479212370403E-2</v>
      </c>
      <c r="J22" s="2">
        <f t="shared" si="1"/>
        <v>4.0446384031342257E-2</v>
      </c>
    </row>
    <row r="23" spans="1:13" x14ac:dyDescent="0.35">
      <c r="A23" s="1">
        <v>43800</v>
      </c>
      <c r="B23">
        <v>137.720001</v>
      </c>
      <c r="C23">
        <v>147.83999600000001</v>
      </c>
      <c r="D23">
        <v>136.16000399999999</v>
      </c>
      <c r="E23">
        <v>145.86999499999999</v>
      </c>
      <c r="F23">
        <v>134.00836200000001</v>
      </c>
      <c r="G23">
        <v>127761600</v>
      </c>
      <c r="I23" s="2">
        <f t="shared" si="0"/>
        <v>6.8300138084323558E-2</v>
      </c>
      <c r="J23" s="2">
        <f t="shared" si="1"/>
        <v>6.6068729225826212E-2</v>
      </c>
    </row>
    <row r="24" spans="1:13" x14ac:dyDescent="0.35">
      <c r="A24" s="1">
        <v>43831</v>
      </c>
      <c r="B24">
        <v>145.86999499999999</v>
      </c>
      <c r="C24">
        <v>151.19000199999999</v>
      </c>
      <c r="D24">
        <v>141.38000500000001</v>
      </c>
      <c r="E24">
        <v>148.86999499999999</v>
      </c>
      <c r="F24">
        <v>136.76442</v>
      </c>
      <c r="G24">
        <v>150462900</v>
      </c>
      <c r="I24" s="2">
        <f t="shared" si="0"/>
        <v>2.0566313615563825E-2</v>
      </c>
      <c r="J24" s="2">
        <f t="shared" si="1"/>
        <v>2.0357682651474557E-2</v>
      </c>
      <c r="M24" s="4"/>
    </row>
    <row r="25" spans="1:13" x14ac:dyDescent="0.35">
      <c r="A25" s="1">
        <v>43862</v>
      </c>
      <c r="B25">
        <v>149.41999799999999</v>
      </c>
      <c r="C25">
        <v>154.5</v>
      </c>
      <c r="D25">
        <v>130.820007</v>
      </c>
      <c r="E25">
        <v>134.479996</v>
      </c>
      <c r="F25">
        <v>123.544579</v>
      </c>
      <c r="G25">
        <v>147288300</v>
      </c>
      <c r="I25" s="2">
        <f t="shared" si="0"/>
        <v>-9.6661405064270345E-2</v>
      </c>
      <c r="J25" s="2">
        <f t="shared" si="1"/>
        <v>-0.10165782914136413</v>
      </c>
      <c r="M25" s="4"/>
    </row>
    <row r="26" spans="1:13" x14ac:dyDescent="0.35">
      <c r="A26" s="1">
        <v>43891</v>
      </c>
      <c r="B26">
        <v>134.779999</v>
      </c>
      <c r="C26">
        <v>143.63999899999999</v>
      </c>
      <c r="D26">
        <v>109.160004</v>
      </c>
      <c r="E26">
        <v>131.13000500000001</v>
      </c>
      <c r="F26">
        <v>121.235184</v>
      </c>
      <c r="G26">
        <v>355927400</v>
      </c>
      <c r="I26" s="2">
        <f t="shared" si="0"/>
        <v>-1.8692807233573472E-2</v>
      </c>
      <c r="J26" s="2">
        <f t="shared" si="1"/>
        <v>-1.886972596222377E-2</v>
      </c>
    </row>
    <row r="27" spans="1:13" x14ac:dyDescent="0.35">
      <c r="A27" s="1">
        <v>43922</v>
      </c>
      <c r="B27">
        <v>127.699997</v>
      </c>
      <c r="C27">
        <v>157</v>
      </c>
      <c r="D27">
        <v>125.5</v>
      </c>
      <c r="E27">
        <v>150.03999300000001</v>
      </c>
      <c r="F27">
        <v>138.718231</v>
      </c>
      <c r="G27">
        <v>234380900</v>
      </c>
      <c r="I27" s="2">
        <f t="shared" si="0"/>
        <v>0.14420769963940505</v>
      </c>
      <c r="J27" s="2">
        <f t="shared" si="1"/>
        <v>0.13471243210722811</v>
      </c>
    </row>
    <row r="28" spans="1:13" x14ac:dyDescent="0.35">
      <c r="A28" s="1">
        <v>43952</v>
      </c>
      <c r="B28">
        <v>149.61999499999999</v>
      </c>
      <c r="C28">
        <v>153.61999499999999</v>
      </c>
      <c r="D28">
        <v>143.009995</v>
      </c>
      <c r="E28">
        <v>148.75</v>
      </c>
      <c r="F28">
        <v>137.52560399999999</v>
      </c>
      <c r="G28">
        <v>136206100</v>
      </c>
      <c r="I28" s="2">
        <f t="shared" si="0"/>
        <v>-8.5974784381442904E-3</v>
      </c>
      <c r="J28" s="2">
        <f t="shared" si="1"/>
        <v>-8.6346499634979111E-3</v>
      </c>
    </row>
    <row r="29" spans="1:13" x14ac:dyDescent="0.35">
      <c r="A29" s="1">
        <v>43983</v>
      </c>
      <c r="B29">
        <v>147.28999300000001</v>
      </c>
      <c r="C29">
        <v>150.029999</v>
      </c>
      <c r="D29">
        <v>137.020004</v>
      </c>
      <c r="E29">
        <v>140.63000500000001</v>
      </c>
      <c r="F29">
        <v>130.91963200000001</v>
      </c>
      <c r="G29">
        <v>174066600</v>
      </c>
      <c r="I29" s="2">
        <f t="shared" si="0"/>
        <v>-4.8034488181560531E-2</v>
      </c>
      <c r="J29" s="2">
        <f t="shared" si="1"/>
        <v>-4.9226471928459449E-2</v>
      </c>
    </row>
    <row r="30" spans="1:13" x14ac:dyDescent="0.35">
      <c r="A30" s="1">
        <v>44013</v>
      </c>
      <c r="B30">
        <v>140.69000199999999</v>
      </c>
      <c r="C30">
        <v>151.66999799999999</v>
      </c>
      <c r="D30">
        <v>140.05999800000001</v>
      </c>
      <c r="E30">
        <v>145.759995</v>
      </c>
      <c r="F30">
        <v>135.69538900000001</v>
      </c>
      <c r="G30">
        <v>137880400</v>
      </c>
      <c r="I30" s="2">
        <f t="shared" si="0"/>
        <v>3.6478539750249173E-2</v>
      </c>
      <c r="J30" s="2">
        <f t="shared" si="1"/>
        <v>3.5828948145104719E-2</v>
      </c>
    </row>
    <row r="31" spans="1:13" x14ac:dyDescent="0.35">
      <c r="A31" s="1">
        <v>44044</v>
      </c>
      <c r="B31">
        <v>146.38999899999999</v>
      </c>
      <c r="C31">
        <v>154.39999399999999</v>
      </c>
      <c r="D31">
        <v>145.820007</v>
      </c>
      <c r="E31">
        <v>153.41000399999999</v>
      </c>
      <c r="F31">
        <v>142.817184</v>
      </c>
      <c r="G31">
        <v>109956200</v>
      </c>
      <c r="I31" s="2">
        <f t="shared" si="0"/>
        <v>5.2483691984552161E-2</v>
      </c>
      <c r="J31" s="2">
        <f t="shared" si="1"/>
        <v>5.1152791902863246E-2</v>
      </c>
    </row>
    <row r="32" spans="1:13" x14ac:dyDescent="0.35">
      <c r="A32" s="1">
        <v>44075</v>
      </c>
      <c r="B32">
        <v>153.86999499999999</v>
      </c>
      <c r="C32">
        <v>155.470001</v>
      </c>
      <c r="D32">
        <v>142.96000699999999</v>
      </c>
      <c r="E32">
        <v>148.88000500000001</v>
      </c>
      <c r="F32">
        <v>139.522446</v>
      </c>
      <c r="G32">
        <v>138799800</v>
      </c>
      <c r="I32" s="2">
        <f t="shared" si="0"/>
        <v>-2.3069618849227536E-2</v>
      </c>
      <c r="J32" s="2">
        <f t="shared" si="1"/>
        <v>-2.3339887256434794E-2</v>
      </c>
    </row>
    <row r="33" spans="1:10" x14ac:dyDescent="0.35">
      <c r="A33" s="1">
        <v>44105</v>
      </c>
      <c r="B33">
        <v>149.30999800000001</v>
      </c>
      <c r="C33">
        <v>153.13999899999999</v>
      </c>
      <c r="D33">
        <v>133.64999399999999</v>
      </c>
      <c r="E33">
        <v>137.11000100000001</v>
      </c>
      <c r="F33">
        <v>128.49221800000001</v>
      </c>
      <c r="G33">
        <v>137284700</v>
      </c>
      <c r="I33" s="2">
        <f t="shared" si="0"/>
        <v>-7.9057014238411494E-2</v>
      </c>
      <c r="J33" s="2">
        <f t="shared" si="1"/>
        <v>-8.2357149353550388E-2</v>
      </c>
    </row>
    <row r="34" spans="1:10" x14ac:dyDescent="0.35">
      <c r="A34" s="1">
        <v>44136</v>
      </c>
      <c r="B34">
        <v>138.979996</v>
      </c>
      <c r="C34">
        <v>151.300003</v>
      </c>
      <c r="D34">
        <v>137.490005</v>
      </c>
      <c r="E34">
        <v>144.679993</v>
      </c>
      <c r="F34">
        <v>135.58639500000001</v>
      </c>
      <c r="G34">
        <v>153635100</v>
      </c>
      <c r="I34" s="2">
        <f t="shared" si="0"/>
        <v>5.5210946704959296E-2</v>
      </c>
      <c r="J34" s="2">
        <f t="shared" si="1"/>
        <v>5.3740696424169856E-2</v>
      </c>
    </row>
    <row r="35" spans="1:10" x14ac:dyDescent="0.35">
      <c r="A35" s="1">
        <v>44166</v>
      </c>
      <c r="B35">
        <v>146.28999300000001</v>
      </c>
      <c r="C35">
        <v>157.66000399999999</v>
      </c>
      <c r="D35">
        <v>145.86000100000001</v>
      </c>
      <c r="E35">
        <v>157.38000500000001</v>
      </c>
      <c r="F35">
        <v>148.51306199999999</v>
      </c>
      <c r="G35">
        <v>158925000</v>
      </c>
      <c r="I35" s="2">
        <f t="shared" si="0"/>
        <v>9.5338968190724405E-2</v>
      </c>
      <c r="J35" s="2">
        <f t="shared" si="1"/>
        <v>9.1063875356184917E-2</v>
      </c>
    </row>
    <row r="36" spans="1:10" x14ac:dyDescent="0.35">
      <c r="A36" s="1">
        <v>44197</v>
      </c>
      <c r="B36">
        <v>157.240005</v>
      </c>
      <c r="C36">
        <v>173.64999399999999</v>
      </c>
      <c r="D36">
        <v>154.13000500000001</v>
      </c>
      <c r="E36">
        <v>163.13000500000001</v>
      </c>
      <c r="F36">
        <v>153.93910199999999</v>
      </c>
      <c r="G36">
        <v>184488700</v>
      </c>
      <c r="I36" s="2">
        <f t="shared" si="0"/>
        <v>3.6535776226874983E-2</v>
      </c>
      <c r="J36" s="2">
        <f t="shared" si="1"/>
        <v>3.5884168677060742E-2</v>
      </c>
    </row>
    <row r="37" spans="1:10" x14ac:dyDescent="0.35">
      <c r="A37" s="1">
        <v>44228</v>
      </c>
      <c r="B37">
        <v>165.30999800000001</v>
      </c>
      <c r="C37">
        <v>167.94000199999999</v>
      </c>
      <c r="D37">
        <v>157.970001</v>
      </c>
      <c r="E37">
        <v>158.46000699999999</v>
      </c>
      <c r="F37">
        <v>149.532196</v>
      </c>
      <c r="G37">
        <v>147681200</v>
      </c>
      <c r="I37" s="2">
        <f t="shared" si="0"/>
        <v>-2.8627593267368745E-2</v>
      </c>
      <c r="J37" s="2">
        <f t="shared" si="1"/>
        <v>-2.9045355143458206E-2</v>
      </c>
    </row>
    <row r="38" spans="1:10" x14ac:dyDescent="0.35">
      <c r="A38" s="1">
        <v>44256</v>
      </c>
      <c r="B38">
        <v>161.449997</v>
      </c>
      <c r="C38">
        <v>167.029999</v>
      </c>
      <c r="D38">
        <v>151.470001</v>
      </c>
      <c r="E38">
        <v>164.35000600000001</v>
      </c>
      <c r="F38">
        <v>156.05746500000001</v>
      </c>
      <c r="G38">
        <v>175073000</v>
      </c>
      <c r="I38" s="2">
        <f t="shared" si="0"/>
        <v>4.3637886519101166E-2</v>
      </c>
      <c r="J38" s="2">
        <f t="shared" si="1"/>
        <v>4.2712577300183151E-2</v>
      </c>
    </row>
    <row r="39" spans="1:10" x14ac:dyDescent="0.35">
      <c r="A39" s="1">
        <v>44287</v>
      </c>
      <c r="B39">
        <v>162.60000600000001</v>
      </c>
      <c r="C39">
        <v>167.78999300000001</v>
      </c>
      <c r="D39">
        <v>156.529999</v>
      </c>
      <c r="E39">
        <v>162.729996</v>
      </c>
      <c r="F39">
        <v>154.51916499999999</v>
      </c>
      <c r="G39">
        <v>162648500</v>
      </c>
      <c r="I39" s="2">
        <f t="shared" si="0"/>
        <v>-9.8572663601835808E-3</v>
      </c>
      <c r="J39" s="2">
        <f t="shared" si="1"/>
        <v>-9.9061708520207029E-3</v>
      </c>
    </row>
    <row r="40" spans="1:10" x14ac:dyDescent="0.35">
      <c r="A40" s="1">
        <v>44317</v>
      </c>
      <c r="B40">
        <v>163.60000600000001</v>
      </c>
      <c r="C40">
        <v>172.740005</v>
      </c>
      <c r="D40">
        <v>163.11999499999999</v>
      </c>
      <c r="E40">
        <v>169.25</v>
      </c>
      <c r="F40">
        <v>160.710205</v>
      </c>
      <c r="G40">
        <v>133901100</v>
      </c>
      <c r="I40" s="2">
        <f t="shared" si="0"/>
        <v>4.0066486251074451E-2</v>
      </c>
      <c r="J40" s="2">
        <f t="shared" si="1"/>
        <v>3.9284640197475851E-2</v>
      </c>
    </row>
    <row r="41" spans="1:10" x14ac:dyDescent="0.35">
      <c r="A41" s="1">
        <v>44348</v>
      </c>
      <c r="B41">
        <v>170.14999399999999</v>
      </c>
      <c r="C41">
        <v>170.199997</v>
      </c>
      <c r="D41">
        <v>161.78999300000001</v>
      </c>
      <c r="E41">
        <v>164.740005</v>
      </c>
      <c r="F41">
        <v>157.403717</v>
      </c>
      <c r="G41">
        <v>145670800</v>
      </c>
      <c r="I41" s="2">
        <f t="shared" si="0"/>
        <v>-2.0574225513557143E-2</v>
      </c>
      <c r="J41" s="2">
        <f t="shared" si="1"/>
        <v>-2.0788823451616326E-2</v>
      </c>
    </row>
    <row r="42" spans="1:10" x14ac:dyDescent="0.35">
      <c r="A42" s="1">
        <v>44378</v>
      </c>
      <c r="B42">
        <v>164.740005</v>
      </c>
      <c r="C42">
        <v>173.38000500000001</v>
      </c>
      <c r="D42">
        <v>164.63000500000001</v>
      </c>
      <c r="E42">
        <v>172.199997</v>
      </c>
      <c r="F42">
        <v>164.531509</v>
      </c>
      <c r="G42">
        <v>133724800</v>
      </c>
      <c r="I42" s="2">
        <f t="shared" si="0"/>
        <v>4.5283504963227861E-2</v>
      </c>
      <c r="J42" s="2">
        <f t="shared" si="1"/>
        <v>4.4288145238031207E-2</v>
      </c>
    </row>
    <row r="43" spans="1:10" x14ac:dyDescent="0.35">
      <c r="A43" s="1">
        <v>44409</v>
      </c>
      <c r="B43">
        <v>172.470001</v>
      </c>
      <c r="C43">
        <v>179.91999799999999</v>
      </c>
      <c r="D43">
        <v>171.300003</v>
      </c>
      <c r="E43">
        <v>173.13000500000001</v>
      </c>
      <c r="F43">
        <v>165.42008999999999</v>
      </c>
      <c r="G43">
        <v>114788500</v>
      </c>
      <c r="I43" s="2">
        <f t="shared" si="0"/>
        <v>5.4006737396421478E-3</v>
      </c>
      <c r="J43" s="2">
        <f t="shared" si="1"/>
        <v>5.3861423971020943E-3</v>
      </c>
    </row>
    <row r="44" spans="1:10" x14ac:dyDescent="0.35">
      <c r="A44" s="1">
        <v>44440</v>
      </c>
      <c r="B44">
        <v>172.89999399999999</v>
      </c>
      <c r="C44">
        <v>175.220001</v>
      </c>
      <c r="D44">
        <v>161.41000399999999</v>
      </c>
      <c r="E44">
        <v>161.5</v>
      </c>
      <c r="F44">
        <v>155.22494499999999</v>
      </c>
      <c r="G44">
        <v>132028700</v>
      </c>
      <c r="I44" s="2">
        <f t="shared" si="0"/>
        <v>-6.1631842903724698E-2</v>
      </c>
      <c r="J44" s="2">
        <f t="shared" si="1"/>
        <v>-6.3612915406727422E-2</v>
      </c>
    </row>
    <row r="45" spans="1:10" x14ac:dyDescent="0.35">
      <c r="A45" s="1">
        <v>44470</v>
      </c>
      <c r="B45">
        <v>161.529999</v>
      </c>
      <c r="C45">
        <v>166.029999</v>
      </c>
      <c r="D45">
        <v>157.33999600000001</v>
      </c>
      <c r="E45">
        <v>162.88000500000001</v>
      </c>
      <c r="F45">
        <v>156.55131499999999</v>
      </c>
      <c r="G45">
        <v>136327000</v>
      </c>
      <c r="I45" s="2">
        <f t="shared" si="0"/>
        <v>8.5448250601731779E-3</v>
      </c>
      <c r="J45" s="2">
        <f t="shared" si="1"/>
        <v>8.5085246828554163E-3</v>
      </c>
    </row>
    <row r="46" spans="1:10" x14ac:dyDescent="0.35">
      <c r="A46" s="1">
        <v>44501</v>
      </c>
      <c r="B46">
        <v>163.16000399999999</v>
      </c>
      <c r="C46">
        <v>167.61999499999999</v>
      </c>
      <c r="D46">
        <v>155.85000600000001</v>
      </c>
      <c r="E46">
        <v>155.929993</v>
      </c>
      <c r="F46">
        <v>149.871353</v>
      </c>
      <c r="G46">
        <v>164263300</v>
      </c>
      <c r="I46" s="2">
        <f t="shared" si="0"/>
        <v>-4.2669472306891776E-2</v>
      </c>
      <c r="J46" s="2">
        <f t="shared" si="1"/>
        <v>-4.3606568169112798E-2</v>
      </c>
    </row>
    <row r="47" spans="1:10" x14ac:dyDescent="0.35">
      <c r="A47" s="1">
        <v>44531</v>
      </c>
      <c r="B47">
        <v>156.88000500000001</v>
      </c>
      <c r="C47">
        <v>173.509995</v>
      </c>
      <c r="D47">
        <v>156.25</v>
      </c>
      <c r="E47">
        <v>171.070007</v>
      </c>
      <c r="F47">
        <v>165.500092</v>
      </c>
      <c r="G47">
        <v>167972300</v>
      </c>
      <c r="I47" s="2">
        <f t="shared" si="0"/>
        <v>0.10428102961077546</v>
      </c>
      <c r="J47" s="2">
        <f t="shared" si="1"/>
        <v>9.9194471267933237E-2</v>
      </c>
    </row>
    <row r="48" spans="1:10" x14ac:dyDescent="0.35">
      <c r="A48" s="1">
        <v>44562</v>
      </c>
      <c r="B48">
        <v>170.21000699999999</v>
      </c>
      <c r="C48">
        <v>174.300003</v>
      </c>
      <c r="D48">
        <v>158.259995</v>
      </c>
      <c r="E48">
        <v>172.28999300000001</v>
      </c>
      <c r="F48">
        <v>166.680374</v>
      </c>
      <c r="G48">
        <v>165534400</v>
      </c>
      <c r="I48" s="2">
        <f t="shared" si="0"/>
        <v>7.1316093286521998E-3</v>
      </c>
      <c r="J48" s="2">
        <f t="shared" si="1"/>
        <v>7.1062996640279359E-3</v>
      </c>
    </row>
    <row r="49" spans="1:10" x14ac:dyDescent="0.35">
      <c r="A49" s="1">
        <v>44593</v>
      </c>
      <c r="B49">
        <v>171.740005</v>
      </c>
      <c r="C49">
        <v>173.61999499999999</v>
      </c>
      <c r="D49">
        <v>155.720001</v>
      </c>
      <c r="E49">
        <v>164.570007</v>
      </c>
      <c r="F49">
        <v>159.21174600000001</v>
      </c>
      <c r="G49">
        <v>154615300</v>
      </c>
      <c r="I49" s="2">
        <f t="shared" si="0"/>
        <v>-4.4808082804037808E-2</v>
      </c>
      <c r="J49" s="2">
        <f t="shared" si="1"/>
        <v>-4.5842998276625968E-2</v>
      </c>
    </row>
    <row r="50" spans="1:10" x14ac:dyDescent="0.35">
      <c r="A50" s="1">
        <v>44621</v>
      </c>
      <c r="B50">
        <v>163.03999300000001</v>
      </c>
      <c r="C50">
        <v>180.21000699999999</v>
      </c>
      <c r="D50">
        <v>162.41000399999999</v>
      </c>
      <c r="E50">
        <v>177.229996</v>
      </c>
      <c r="F50">
        <v>172.56016500000001</v>
      </c>
      <c r="G50">
        <v>180106000</v>
      </c>
      <c r="I50" s="2">
        <f t="shared" si="0"/>
        <v>8.3840667132687674E-2</v>
      </c>
      <c r="J50" s="2">
        <f t="shared" si="1"/>
        <v>8.0510906173991814E-2</v>
      </c>
    </row>
    <row r="51" spans="1:10" x14ac:dyDescent="0.35">
      <c r="A51" s="1">
        <v>44652</v>
      </c>
      <c r="B51">
        <v>177.050003</v>
      </c>
      <c r="C51">
        <v>186.69000199999999</v>
      </c>
      <c r="D51">
        <v>175.520004</v>
      </c>
      <c r="E51">
        <v>180.46000699999999</v>
      </c>
      <c r="F51">
        <v>175.705063</v>
      </c>
      <c r="G51">
        <v>163454500</v>
      </c>
      <c r="I51" s="2">
        <f t="shared" si="0"/>
        <v>1.8224936212827503E-2</v>
      </c>
      <c r="J51" s="2">
        <f t="shared" si="1"/>
        <v>1.8060852672194143E-2</v>
      </c>
    </row>
    <row r="52" spans="1:10" x14ac:dyDescent="0.35">
      <c r="A52" s="1">
        <v>44682</v>
      </c>
      <c r="B52">
        <v>180.470001</v>
      </c>
      <c r="C52">
        <v>181.740005</v>
      </c>
      <c r="D52">
        <v>172.69000199999999</v>
      </c>
      <c r="E52">
        <v>179.529999</v>
      </c>
      <c r="F52">
        <v>174.79954499999999</v>
      </c>
      <c r="G52">
        <v>152737200</v>
      </c>
      <c r="I52" s="2">
        <f t="shared" si="0"/>
        <v>-5.1536249698166392E-3</v>
      </c>
      <c r="J52" s="2">
        <f t="shared" si="1"/>
        <v>-5.166950698570664E-3</v>
      </c>
    </row>
    <row r="53" spans="1:10" x14ac:dyDescent="0.35">
      <c r="A53" s="1">
        <v>44713</v>
      </c>
      <c r="B53">
        <v>179.14999399999999</v>
      </c>
      <c r="C53">
        <v>183.35000600000001</v>
      </c>
      <c r="D53">
        <v>167.259995</v>
      </c>
      <c r="E53">
        <v>177.509995</v>
      </c>
      <c r="F53">
        <v>173.94338999999999</v>
      </c>
      <c r="G53">
        <v>159293700</v>
      </c>
      <c r="I53" s="2">
        <f t="shared" si="0"/>
        <v>-4.897924648488039E-3</v>
      </c>
      <c r="J53" s="2">
        <f t="shared" si="1"/>
        <v>-4.9099587923865009E-3</v>
      </c>
    </row>
    <row r="54" spans="1:10" x14ac:dyDescent="0.35">
      <c r="A54" s="1">
        <v>44743</v>
      </c>
      <c r="B54">
        <v>177.449997</v>
      </c>
      <c r="C54">
        <v>179.990005</v>
      </c>
      <c r="D54">
        <v>169.759995</v>
      </c>
      <c r="E54">
        <v>174.520004</v>
      </c>
      <c r="F54">
        <v>171.01345800000001</v>
      </c>
      <c r="G54">
        <v>114640700</v>
      </c>
      <c r="I54" s="2">
        <f t="shared" si="0"/>
        <v>-1.6844169818697741E-2</v>
      </c>
      <c r="J54" s="2">
        <f t="shared" si="1"/>
        <v>-1.6987646290607041E-2</v>
      </c>
    </row>
    <row r="55" spans="1:10" x14ac:dyDescent="0.35">
      <c r="A55" s="1">
        <v>44774</v>
      </c>
      <c r="B55">
        <v>174.16999799999999</v>
      </c>
      <c r="C55">
        <v>175.490005</v>
      </c>
      <c r="D55">
        <v>161.270004</v>
      </c>
      <c r="E55">
        <v>161.33999600000001</v>
      </c>
      <c r="F55">
        <v>158.098297</v>
      </c>
      <c r="G55">
        <v>157260000</v>
      </c>
      <c r="I55" s="2">
        <f t="shared" si="0"/>
        <v>-7.5521313650063759E-2</v>
      </c>
      <c r="J55" s="2">
        <f t="shared" si="1"/>
        <v>-7.8525282666317808E-2</v>
      </c>
    </row>
    <row r="56" spans="1:10" x14ac:dyDescent="0.35">
      <c r="A56" s="1">
        <v>44805</v>
      </c>
      <c r="B56">
        <v>161.490005</v>
      </c>
      <c r="C56">
        <v>167.66999799999999</v>
      </c>
      <c r="D56">
        <v>160.80999800000001</v>
      </c>
      <c r="E56">
        <v>163.36000100000001</v>
      </c>
      <c r="F56">
        <v>161.15325899999999</v>
      </c>
      <c r="G56">
        <v>168332500</v>
      </c>
      <c r="I56" s="2">
        <f t="shared" si="0"/>
        <v>1.9323180944826879E-2</v>
      </c>
      <c r="J56" s="2">
        <f t="shared" si="1"/>
        <v>1.9138858957402301E-2</v>
      </c>
    </row>
    <row r="57" spans="1:10" x14ac:dyDescent="0.35">
      <c r="A57" s="1">
        <v>44835</v>
      </c>
      <c r="B57">
        <v>164.28999300000001</v>
      </c>
      <c r="C57">
        <v>175.38999899999999</v>
      </c>
      <c r="D57">
        <v>159.16999799999999</v>
      </c>
      <c r="E57">
        <v>173.970001</v>
      </c>
      <c r="F57">
        <v>171.61994899999999</v>
      </c>
      <c r="G57">
        <v>139408400</v>
      </c>
      <c r="I57" s="2">
        <f t="shared" si="0"/>
        <v>6.494867100391688E-2</v>
      </c>
      <c r="J57" s="2">
        <f t="shared" si="1"/>
        <v>6.2926601759458689E-2</v>
      </c>
    </row>
    <row r="58" spans="1:10" x14ac:dyDescent="0.35">
      <c r="A58" s="1">
        <v>44866</v>
      </c>
      <c r="B58">
        <v>174.05999800000001</v>
      </c>
      <c r="C58">
        <v>178.11999499999999</v>
      </c>
      <c r="D58">
        <v>166.820007</v>
      </c>
      <c r="E58">
        <v>178</v>
      </c>
      <c r="F58">
        <v>175.595505</v>
      </c>
      <c r="G58">
        <v>138341800</v>
      </c>
      <c r="I58" s="2">
        <f t="shared" si="0"/>
        <v>2.3164882772456874E-2</v>
      </c>
      <c r="J58" s="2">
        <f t="shared" si="1"/>
        <v>2.2900649712728718E-2</v>
      </c>
    </row>
    <row r="59" spans="1:10" x14ac:dyDescent="0.35">
      <c r="A59" s="1">
        <v>44896</v>
      </c>
      <c r="B59">
        <v>179</v>
      </c>
      <c r="C59">
        <v>181.03999300000001</v>
      </c>
      <c r="D59">
        <v>174.070007</v>
      </c>
      <c r="E59">
        <v>176.64999399999999</v>
      </c>
      <c r="F59">
        <v>175.388519</v>
      </c>
      <c r="G59">
        <v>129803700</v>
      </c>
      <c r="I59" s="2">
        <f t="shared" si="0"/>
        <v>-1.1787659370893211E-3</v>
      </c>
      <c r="J59" s="2">
        <f t="shared" si="1"/>
        <v>-1.1794612281004883E-3</v>
      </c>
    </row>
    <row r="60" spans="1:10" x14ac:dyDescent="0.35">
      <c r="A60" s="1">
        <v>44927</v>
      </c>
      <c r="B60">
        <v>176.16000399999999</v>
      </c>
      <c r="C60">
        <v>180.929993</v>
      </c>
      <c r="D60">
        <v>161.050003</v>
      </c>
      <c r="E60">
        <v>163.41999799999999</v>
      </c>
      <c r="F60">
        <v>162.253006</v>
      </c>
      <c r="G60">
        <v>160524000</v>
      </c>
      <c r="I60" s="2">
        <f t="shared" si="0"/>
        <v>-7.4893801914137859E-2</v>
      </c>
      <c r="J60" s="2">
        <f t="shared" si="1"/>
        <v>-7.7846739318258446E-2</v>
      </c>
    </row>
    <row r="61" spans="1:10" x14ac:dyDescent="0.35">
      <c r="A61" s="1">
        <v>44958</v>
      </c>
      <c r="B61">
        <v>162.990005</v>
      </c>
      <c r="C61">
        <v>166.33999600000001</v>
      </c>
      <c r="D61">
        <v>153.03999300000001</v>
      </c>
      <c r="E61">
        <v>153.259995</v>
      </c>
      <c r="F61">
        <v>152.165558</v>
      </c>
      <c r="G61">
        <v>164776500</v>
      </c>
      <c r="I61" s="2">
        <f t="shared" si="0"/>
        <v>-6.2171100854673811E-2</v>
      </c>
      <c r="J61" s="2">
        <f t="shared" si="1"/>
        <v>-6.4187756907522486E-2</v>
      </c>
    </row>
    <row r="62" spans="1:10" x14ac:dyDescent="0.35">
      <c r="A62" s="1">
        <v>44986</v>
      </c>
      <c r="B62">
        <v>153.009995</v>
      </c>
      <c r="C62">
        <v>156.25</v>
      </c>
      <c r="D62">
        <v>151.229996</v>
      </c>
      <c r="E62">
        <v>154.08999600000001</v>
      </c>
      <c r="F62">
        <v>154.08999600000001</v>
      </c>
      <c r="G62">
        <v>36879600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F3017-8B86-47EA-AD59-2B8347A57AAC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LVMUY</v>
      </c>
    </row>
    <row r="2" spans="1:13" x14ac:dyDescent="0.35">
      <c r="A2" s="1">
        <v>43160</v>
      </c>
      <c r="B2">
        <v>59.330002</v>
      </c>
      <c r="C2">
        <v>62.380001</v>
      </c>
      <c r="D2">
        <v>58.52</v>
      </c>
      <c r="E2">
        <v>61.650002000000001</v>
      </c>
      <c r="F2">
        <v>56.327624999999998</v>
      </c>
      <c r="G2">
        <v>2417000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https://query1.finance.yahoo.com/v7/finance/download/LVMUY?period1=1518048000&amp;period2=1678233600&amp;interval=1mo&amp;events=history&amp;includeAdjustedClose=true</v>
      </c>
    </row>
    <row r="3" spans="1:13" x14ac:dyDescent="0.35">
      <c r="A3" s="1">
        <v>43191</v>
      </c>
      <c r="B3">
        <v>62.080002</v>
      </c>
      <c r="C3">
        <v>70.25</v>
      </c>
      <c r="D3">
        <v>59.860000999999997</v>
      </c>
      <c r="E3">
        <v>69.430000000000007</v>
      </c>
      <c r="F3">
        <v>63.435955</v>
      </c>
      <c r="G3">
        <v>2860800</v>
      </c>
      <c r="I3" s="2">
        <f>F3/F2-1</f>
        <v>0.12619616040974568</v>
      </c>
      <c r="J3" s="2">
        <f>LN(F3/F2)</f>
        <v>0.11884572450007568</v>
      </c>
    </row>
    <row r="4" spans="1:13" x14ac:dyDescent="0.35">
      <c r="A4" s="1">
        <v>43221</v>
      </c>
      <c r="B4">
        <v>69.220000999999996</v>
      </c>
      <c r="C4">
        <v>73.610000999999997</v>
      </c>
      <c r="D4">
        <v>68.050003000000004</v>
      </c>
      <c r="E4">
        <v>69.879997000000003</v>
      </c>
      <c r="F4">
        <v>64.634995000000004</v>
      </c>
      <c r="G4">
        <v>2850200</v>
      </c>
      <c r="I4" s="2">
        <f t="shared" ref="I4:I61" si="0">F4/F3-1</f>
        <v>1.8901583494723262E-2</v>
      </c>
      <c r="J4" s="2">
        <f t="shared" ref="J4:J61" si="1">LN(F4/F3)</f>
        <v>1.8725168118715795E-2</v>
      </c>
    </row>
    <row r="5" spans="1:13" x14ac:dyDescent="0.35">
      <c r="A5" s="1">
        <v>43252</v>
      </c>
      <c r="B5">
        <v>70.319999999999993</v>
      </c>
      <c r="C5">
        <v>72.779999000000004</v>
      </c>
      <c r="D5">
        <v>64.5</v>
      </c>
      <c r="E5">
        <v>66.300003000000004</v>
      </c>
      <c r="F5">
        <v>61.323708000000003</v>
      </c>
      <c r="G5">
        <v>2230200</v>
      </c>
      <c r="I5" s="2">
        <f t="shared" si="0"/>
        <v>-5.1230560163267547E-2</v>
      </c>
      <c r="J5" s="2">
        <f t="shared" si="1"/>
        <v>-5.2589460535723387E-2</v>
      </c>
    </row>
    <row r="6" spans="1:13" x14ac:dyDescent="0.35">
      <c r="A6" s="1">
        <v>43282</v>
      </c>
      <c r="B6">
        <v>65.620002999999997</v>
      </c>
      <c r="C6">
        <v>72.860000999999997</v>
      </c>
      <c r="D6">
        <v>65.110000999999997</v>
      </c>
      <c r="E6">
        <v>69.709998999999996</v>
      </c>
      <c r="F6">
        <v>64.477753000000007</v>
      </c>
      <c r="G6">
        <v>1518200</v>
      </c>
      <c r="I6" s="2">
        <f t="shared" si="0"/>
        <v>5.1432718321599236E-2</v>
      </c>
      <c r="J6" s="2">
        <f t="shared" si="1"/>
        <v>5.0153727733562636E-2</v>
      </c>
    </row>
    <row r="7" spans="1:13" x14ac:dyDescent="0.35">
      <c r="A7" s="1">
        <v>43313</v>
      </c>
      <c r="B7">
        <v>69.970000999999996</v>
      </c>
      <c r="C7">
        <v>72.610000999999997</v>
      </c>
      <c r="D7">
        <v>65.610000999999997</v>
      </c>
      <c r="E7">
        <v>70.089995999999999</v>
      </c>
      <c r="F7">
        <v>64.829246999999995</v>
      </c>
      <c r="G7">
        <v>1844100</v>
      </c>
      <c r="I7" s="2">
        <f t="shared" si="0"/>
        <v>5.4513996478753324E-3</v>
      </c>
      <c r="J7" s="2">
        <f t="shared" si="1"/>
        <v>5.4365945501125244E-3</v>
      </c>
    </row>
    <row r="8" spans="1:13" x14ac:dyDescent="0.35">
      <c r="A8" s="1">
        <v>43344</v>
      </c>
      <c r="B8">
        <v>67.569999999999993</v>
      </c>
      <c r="C8">
        <v>72.199996999999996</v>
      </c>
      <c r="D8">
        <v>65.050003000000004</v>
      </c>
      <c r="E8">
        <v>70.489998</v>
      </c>
      <c r="F8">
        <v>65.199211000000005</v>
      </c>
      <c r="G8">
        <v>1982600</v>
      </c>
      <c r="I8" s="2">
        <f t="shared" si="0"/>
        <v>5.7067452904397964E-3</v>
      </c>
      <c r="J8" s="2">
        <f t="shared" si="1"/>
        <v>5.6905235060021181E-3</v>
      </c>
    </row>
    <row r="9" spans="1:13" x14ac:dyDescent="0.35">
      <c r="A9" s="1">
        <v>43374</v>
      </c>
      <c r="B9">
        <v>71.120002999999997</v>
      </c>
      <c r="C9">
        <v>71.25</v>
      </c>
      <c r="D9">
        <v>58.389999000000003</v>
      </c>
      <c r="E9">
        <v>60.580002</v>
      </c>
      <c r="F9">
        <v>56.033028000000002</v>
      </c>
      <c r="G9">
        <v>3580500</v>
      </c>
      <c r="I9" s="2">
        <f t="shared" si="0"/>
        <v>-0.14058733011355007</v>
      </c>
      <c r="J9" s="2">
        <f t="shared" si="1"/>
        <v>-0.15150606503819763</v>
      </c>
    </row>
    <row r="10" spans="1:13" x14ac:dyDescent="0.35">
      <c r="A10" s="1">
        <v>43405</v>
      </c>
      <c r="B10">
        <v>60.540000999999997</v>
      </c>
      <c r="C10">
        <v>63.98</v>
      </c>
      <c r="D10">
        <v>56.139999000000003</v>
      </c>
      <c r="E10">
        <v>56.830002</v>
      </c>
      <c r="F10">
        <v>52.564495000000001</v>
      </c>
      <c r="G10">
        <v>3069800</v>
      </c>
      <c r="I10" s="2">
        <f t="shared" si="0"/>
        <v>-6.1901580617774177E-2</v>
      </c>
      <c r="J10" s="2">
        <f t="shared" si="1"/>
        <v>-6.3900410765598756E-2</v>
      </c>
    </row>
    <row r="11" spans="1:13" x14ac:dyDescent="0.35">
      <c r="A11" s="1">
        <v>43435</v>
      </c>
      <c r="B11">
        <v>59.779998999999997</v>
      </c>
      <c r="C11">
        <v>60.150002000000001</v>
      </c>
      <c r="D11">
        <v>54.360000999999997</v>
      </c>
      <c r="E11">
        <v>58.459999000000003</v>
      </c>
      <c r="F11">
        <v>54.493625999999999</v>
      </c>
      <c r="G11">
        <v>4232300</v>
      </c>
      <c r="I11" s="2">
        <f t="shared" si="0"/>
        <v>3.6700266976787299E-2</v>
      </c>
      <c r="J11" s="2">
        <f t="shared" si="1"/>
        <v>3.6042848872494052E-2</v>
      </c>
    </row>
    <row r="12" spans="1:13" x14ac:dyDescent="0.35">
      <c r="A12" s="1">
        <v>43466</v>
      </c>
      <c r="B12">
        <v>57.779998999999997</v>
      </c>
      <c r="C12">
        <v>64.269997000000004</v>
      </c>
      <c r="D12">
        <v>55.43</v>
      </c>
      <c r="E12">
        <v>64.25</v>
      </c>
      <c r="F12">
        <v>59.890780999999997</v>
      </c>
      <c r="G12">
        <v>3718700</v>
      </c>
      <c r="I12" s="2">
        <f t="shared" si="0"/>
        <v>9.9041950337457774E-2</v>
      </c>
      <c r="J12" s="2">
        <f t="shared" si="1"/>
        <v>9.4438846064639162E-2</v>
      </c>
    </row>
    <row r="13" spans="1:13" x14ac:dyDescent="0.35">
      <c r="A13" s="1">
        <v>43497</v>
      </c>
      <c r="B13">
        <v>65.059997999999993</v>
      </c>
      <c r="C13">
        <v>69.349997999999999</v>
      </c>
      <c r="D13">
        <v>63.93</v>
      </c>
      <c r="E13">
        <v>68.610000999999997</v>
      </c>
      <c r="F13">
        <v>63.954982999999999</v>
      </c>
      <c r="G13">
        <v>4861100</v>
      </c>
      <c r="I13" s="2">
        <f t="shared" si="0"/>
        <v>6.7860227102398252E-2</v>
      </c>
      <c r="J13" s="2">
        <f t="shared" si="1"/>
        <v>6.5656858473692264E-2</v>
      </c>
    </row>
    <row r="14" spans="1:13" x14ac:dyDescent="0.35">
      <c r="A14" s="1">
        <v>43525</v>
      </c>
      <c r="B14">
        <v>69.639999000000003</v>
      </c>
      <c r="C14">
        <v>73.819999999999993</v>
      </c>
      <c r="D14">
        <v>68.029999000000004</v>
      </c>
      <c r="E14">
        <v>73.709998999999996</v>
      </c>
      <c r="F14">
        <v>68.708939000000001</v>
      </c>
      <c r="G14">
        <v>2434100</v>
      </c>
      <c r="I14" s="2">
        <f t="shared" si="0"/>
        <v>7.4332847528080892E-2</v>
      </c>
      <c r="J14" s="2">
        <f t="shared" si="1"/>
        <v>7.1699861972796805E-2</v>
      </c>
    </row>
    <row r="15" spans="1:13" x14ac:dyDescent="0.35">
      <c r="A15" s="1">
        <v>43556</v>
      </c>
      <c r="B15">
        <v>74.510002</v>
      </c>
      <c r="C15">
        <v>79.690002000000007</v>
      </c>
      <c r="D15">
        <v>73.540001000000004</v>
      </c>
      <c r="E15">
        <v>78.580001999999993</v>
      </c>
      <c r="F15">
        <v>73.248527999999993</v>
      </c>
      <c r="G15">
        <v>2512500</v>
      </c>
      <c r="I15" s="2">
        <f t="shared" si="0"/>
        <v>6.60698457299711E-2</v>
      </c>
      <c r="J15" s="2">
        <f t="shared" si="1"/>
        <v>6.3978844919899275E-2</v>
      </c>
    </row>
    <row r="16" spans="1:13" x14ac:dyDescent="0.35">
      <c r="A16" s="1">
        <v>43586</v>
      </c>
      <c r="B16">
        <v>78.680000000000007</v>
      </c>
      <c r="C16">
        <v>79.889999000000003</v>
      </c>
      <c r="D16">
        <v>72.5</v>
      </c>
      <c r="E16">
        <v>75.489998</v>
      </c>
      <c r="F16">
        <v>71.182388000000003</v>
      </c>
      <c r="G16">
        <v>3535000</v>
      </c>
      <c r="I16" s="2">
        <f t="shared" si="0"/>
        <v>-2.8207256260494251E-2</v>
      </c>
      <c r="J16" s="2">
        <f t="shared" si="1"/>
        <v>-2.8612723863169379E-2</v>
      </c>
      <c r="M16" s="4"/>
    </row>
    <row r="17" spans="1:13" x14ac:dyDescent="0.35">
      <c r="A17" s="1">
        <v>43617</v>
      </c>
      <c r="B17">
        <v>75.480002999999996</v>
      </c>
      <c r="C17">
        <v>85.300003000000004</v>
      </c>
      <c r="D17">
        <v>75.180000000000007</v>
      </c>
      <c r="E17">
        <v>85.110000999999997</v>
      </c>
      <c r="F17">
        <v>80.253440999999995</v>
      </c>
      <c r="G17">
        <v>1811400</v>
      </c>
      <c r="I17" s="2">
        <f t="shared" si="0"/>
        <v>0.12743395178031958</v>
      </c>
      <c r="J17" s="2">
        <f t="shared" si="1"/>
        <v>0.11994421132659265</v>
      </c>
      <c r="M17" s="4"/>
    </row>
    <row r="18" spans="1:13" x14ac:dyDescent="0.35">
      <c r="A18" s="1">
        <v>43647</v>
      </c>
      <c r="B18">
        <v>84.900002000000001</v>
      </c>
      <c r="C18">
        <v>88</v>
      </c>
      <c r="D18">
        <v>82</v>
      </c>
      <c r="E18">
        <v>82.730002999999996</v>
      </c>
      <c r="F18">
        <v>78.009253999999999</v>
      </c>
      <c r="G18">
        <v>1849300</v>
      </c>
      <c r="I18" s="2">
        <f t="shared" si="0"/>
        <v>-2.7963747996799238E-2</v>
      </c>
      <c r="J18" s="2">
        <f t="shared" si="1"/>
        <v>-2.8362178917598402E-2</v>
      </c>
    </row>
    <row r="19" spans="1:13" x14ac:dyDescent="0.35">
      <c r="A19" s="1">
        <v>43678</v>
      </c>
      <c r="B19">
        <v>82.919998000000007</v>
      </c>
      <c r="C19">
        <v>83.940002000000007</v>
      </c>
      <c r="D19">
        <v>75.739998</v>
      </c>
      <c r="E19">
        <v>79.790001000000004</v>
      </c>
      <c r="F19">
        <v>75.237015</v>
      </c>
      <c r="G19">
        <v>2659900</v>
      </c>
      <c r="I19" s="2">
        <f t="shared" si="0"/>
        <v>-3.5537309458183008E-2</v>
      </c>
      <c r="J19" s="2">
        <f t="shared" si="1"/>
        <v>-3.6184130078361361E-2</v>
      </c>
    </row>
    <row r="20" spans="1:13" x14ac:dyDescent="0.35">
      <c r="A20" s="1">
        <v>43709</v>
      </c>
      <c r="B20">
        <v>78.120002999999997</v>
      </c>
      <c r="C20">
        <v>84.870002999999997</v>
      </c>
      <c r="D20">
        <v>77.589995999999999</v>
      </c>
      <c r="E20">
        <v>79.349997999999999</v>
      </c>
      <c r="F20">
        <v>74.822128000000006</v>
      </c>
      <c r="G20">
        <v>2062500</v>
      </c>
      <c r="I20" s="2">
        <f t="shared" si="0"/>
        <v>-5.5144000595982456E-3</v>
      </c>
      <c r="J20" s="2">
        <f t="shared" si="1"/>
        <v>-5.5296604908788988E-3</v>
      </c>
    </row>
    <row r="21" spans="1:13" x14ac:dyDescent="0.35">
      <c r="A21" s="1">
        <v>43739</v>
      </c>
      <c r="B21">
        <v>78.669998000000007</v>
      </c>
      <c r="C21">
        <v>86.110000999999997</v>
      </c>
      <c r="D21">
        <v>75.300003000000004</v>
      </c>
      <c r="E21">
        <v>85.349997999999999</v>
      </c>
      <c r="F21">
        <v>80.479752000000005</v>
      </c>
      <c r="G21">
        <v>2123500</v>
      </c>
      <c r="I21" s="2">
        <f t="shared" si="0"/>
        <v>7.5614315593910852E-2</v>
      </c>
      <c r="J21" s="2">
        <f t="shared" si="1"/>
        <v>7.2891954727044184E-2</v>
      </c>
    </row>
    <row r="22" spans="1:13" x14ac:dyDescent="0.35">
      <c r="A22" s="1">
        <v>43770</v>
      </c>
      <c r="B22">
        <v>86.800003000000004</v>
      </c>
      <c r="C22">
        <v>90.440002000000007</v>
      </c>
      <c r="D22">
        <v>86.620002999999997</v>
      </c>
      <c r="E22">
        <v>89.32</v>
      </c>
      <c r="F22">
        <v>84.223220999999995</v>
      </c>
      <c r="G22">
        <v>1998200</v>
      </c>
      <c r="I22" s="2">
        <f t="shared" si="0"/>
        <v>4.6514420173660476E-2</v>
      </c>
      <c r="J22" s="2">
        <f t="shared" si="1"/>
        <v>4.5465042239140017E-2</v>
      </c>
    </row>
    <row r="23" spans="1:13" x14ac:dyDescent="0.35">
      <c r="A23" s="1">
        <v>43800</v>
      </c>
      <c r="B23">
        <v>89.139999000000003</v>
      </c>
      <c r="C23">
        <v>93.589995999999999</v>
      </c>
      <c r="D23">
        <v>85.720000999999996</v>
      </c>
      <c r="E23">
        <v>93.269997000000004</v>
      </c>
      <c r="F23">
        <v>87.947815000000006</v>
      </c>
      <c r="G23">
        <v>1991300</v>
      </c>
      <c r="I23" s="2">
        <f t="shared" si="0"/>
        <v>4.422288717739753E-2</v>
      </c>
      <c r="J23" s="2">
        <f t="shared" si="1"/>
        <v>4.3272960138900474E-2</v>
      </c>
    </row>
    <row r="24" spans="1:13" x14ac:dyDescent="0.35">
      <c r="A24" s="1">
        <v>43831</v>
      </c>
      <c r="B24">
        <v>94</v>
      </c>
      <c r="C24">
        <v>97.550003000000004</v>
      </c>
      <c r="D24">
        <v>86.910004000000001</v>
      </c>
      <c r="E24">
        <v>87.18</v>
      </c>
      <c r="F24">
        <v>82.668082999999996</v>
      </c>
      <c r="G24">
        <v>3755200</v>
      </c>
      <c r="I24" s="2">
        <f t="shared" si="0"/>
        <v>-6.0032554532480575E-2</v>
      </c>
      <c r="J24" s="2">
        <f t="shared" si="1"/>
        <v>-6.1910036799168018E-2</v>
      </c>
      <c r="M24" s="4"/>
    </row>
    <row r="25" spans="1:13" x14ac:dyDescent="0.35">
      <c r="A25" s="1">
        <v>43862</v>
      </c>
      <c r="B25">
        <v>87.5</v>
      </c>
      <c r="C25">
        <v>92.839995999999999</v>
      </c>
      <c r="D25">
        <v>79.25</v>
      </c>
      <c r="E25">
        <v>82.720000999999996</v>
      </c>
      <c r="F25">
        <v>78.438911000000004</v>
      </c>
      <c r="G25">
        <v>4341200</v>
      </c>
      <c r="I25" s="2">
        <f t="shared" si="0"/>
        <v>-5.1158462208443778E-2</v>
      </c>
      <c r="J25" s="2">
        <f t="shared" si="1"/>
        <v>-5.2513472405692041E-2</v>
      </c>
      <c r="M25" s="4"/>
    </row>
    <row r="26" spans="1:13" x14ac:dyDescent="0.35">
      <c r="A26" s="1">
        <v>43891</v>
      </c>
      <c r="B26">
        <v>83.220000999999996</v>
      </c>
      <c r="C26">
        <v>87.370002999999997</v>
      </c>
      <c r="D26">
        <v>60.049999</v>
      </c>
      <c r="E26">
        <v>74.410004000000001</v>
      </c>
      <c r="F26">
        <v>70.558982999999998</v>
      </c>
      <c r="G26">
        <v>7009000</v>
      </c>
      <c r="I26" s="2">
        <f t="shared" si="0"/>
        <v>-0.10045942631712479</v>
      </c>
      <c r="J26" s="2">
        <f t="shared" si="1"/>
        <v>-0.10587111967956971</v>
      </c>
    </row>
    <row r="27" spans="1:13" x14ac:dyDescent="0.35">
      <c r="A27" s="1">
        <v>43922</v>
      </c>
      <c r="B27">
        <v>70.739998</v>
      </c>
      <c r="C27">
        <v>78.800003000000004</v>
      </c>
      <c r="D27">
        <v>68.730002999999996</v>
      </c>
      <c r="E27">
        <v>76.980002999999996</v>
      </c>
      <c r="F27">
        <v>72.995979000000005</v>
      </c>
      <c r="G27">
        <v>4223800</v>
      </c>
      <c r="I27" s="2">
        <f t="shared" si="0"/>
        <v>3.4538422981521766E-2</v>
      </c>
      <c r="J27" s="2">
        <f t="shared" si="1"/>
        <v>3.395535911017309E-2</v>
      </c>
    </row>
    <row r="28" spans="1:13" x14ac:dyDescent="0.35">
      <c r="A28" s="1">
        <v>43952</v>
      </c>
      <c r="B28">
        <v>75</v>
      </c>
      <c r="C28">
        <v>86.239998</v>
      </c>
      <c r="D28">
        <v>70</v>
      </c>
      <c r="E28">
        <v>84.150002000000001</v>
      </c>
      <c r="F28">
        <v>80.863715999999997</v>
      </c>
      <c r="G28">
        <v>3752200</v>
      </c>
      <c r="I28" s="2">
        <f t="shared" si="0"/>
        <v>0.10778315611055778</v>
      </c>
      <c r="J28" s="2">
        <f t="shared" si="1"/>
        <v>0.10236086169043787</v>
      </c>
    </row>
    <row r="29" spans="1:13" x14ac:dyDescent="0.35">
      <c r="A29" s="1">
        <v>43983</v>
      </c>
      <c r="B29">
        <v>84.169998000000007</v>
      </c>
      <c r="C29">
        <v>91.599997999999999</v>
      </c>
      <c r="D29">
        <v>83</v>
      </c>
      <c r="E29">
        <v>88.43</v>
      </c>
      <c r="F29">
        <v>84.976562999999999</v>
      </c>
      <c r="G29">
        <v>3057100</v>
      </c>
      <c r="I29" s="2">
        <f t="shared" si="0"/>
        <v>5.0861464244359E-2</v>
      </c>
      <c r="J29" s="2">
        <f t="shared" si="1"/>
        <v>4.9610269928239872E-2</v>
      </c>
    </row>
    <row r="30" spans="1:13" x14ac:dyDescent="0.35">
      <c r="A30" s="1">
        <v>44013</v>
      </c>
      <c r="B30">
        <v>88.269997000000004</v>
      </c>
      <c r="C30">
        <v>95.32</v>
      </c>
      <c r="D30">
        <v>85.669998000000007</v>
      </c>
      <c r="E30">
        <v>86.290001000000004</v>
      </c>
      <c r="F30">
        <v>82.920135000000002</v>
      </c>
      <c r="G30">
        <v>3032900</v>
      </c>
      <c r="I30" s="2">
        <f t="shared" si="0"/>
        <v>-2.4199943224345266E-2</v>
      </c>
      <c r="J30" s="2">
        <f t="shared" si="1"/>
        <v>-2.4497573416701651E-2</v>
      </c>
    </row>
    <row r="31" spans="1:13" x14ac:dyDescent="0.35">
      <c r="A31" s="1">
        <v>44044</v>
      </c>
      <c r="B31">
        <v>87.339995999999999</v>
      </c>
      <c r="C31">
        <v>95.989998</v>
      </c>
      <c r="D31">
        <v>86.470000999999996</v>
      </c>
      <c r="E31">
        <v>93.739998</v>
      </c>
      <c r="F31">
        <v>90.680655999999999</v>
      </c>
      <c r="G31">
        <v>2086500</v>
      </c>
      <c r="I31" s="2">
        <f t="shared" si="0"/>
        <v>9.359030831293258E-2</v>
      </c>
      <c r="J31" s="2">
        <f t="shared" si="1"/>
        <v>8.9466144201914705E-2</v>
      </c>
    </row>
    <row r="32" spans="1:13" x14ac:dyDescent="0.35">
      <c r="A32" s="1">
        <v>44075</v>
      </c>
      <c r="B32">
        <v>94.190002000000007</v>
      </c>
      <c r="C32">
        <v>101.050003</v>
      </c>
      <c r="D32">
        <v>91.370002999999997</v>
      </c>
      <c r="E32">
        <v>94.230002999999996</v>
      </c>
      <c r="F32">
        <v>91.154678000000004</v>
      </c>
      <c r="G32">
        <v>3418100</v>
      </c>
      <c r="I32" s="2">
        <f t="shared" si="0"/>
        <v>5.227377269966027E-3</v>
      </c>
      <c r="J32" s="2">
        <f t="shared" si="1"/>
        <v>5.2137619610306603E-3</v>
      </c>
    </row>
    <row r="33" spans="1:10" x14ac:dyDescent="0.35">
      <c r="A33" s="1">
        <v>44105</v>
      </c>
      <c r="B33">
        <v>96.059997999999993</v>
      </c>
      <c r="C33">
        <v>102.650002</v>
      </c>
      <c r="D33">
        <v>93</v>
      </c>
      <c r="E33">
        <v>94.129997000000003</v>
      </c>
      <c r="F33">
        <v>91.057922000000005</v>
      </c>
      <c r="G33">
        <v>3705900</v>
      </c>
      <c r="I33" s="2">
        <f t="shared" si="0"/>
        <v>-1.061448541346377E-3</v>
      </c>
      <c r="J33" s="2">
        <f t="shared" si="1"/>
        <v>-1.0620122768020975E-3</v>
      </c>
    </row>
    <row r="34" spans="1:10" x14ac:dyDescent="0.35">
      <c r="A34" s="1">
        <v>44136</v>
      </c>
      <c r="B34">
        <v>94.419998000000007</v>
      </c>
      <c r="C34">
        <v>118.800003</v>
      </c>
      <c r="D34">
        <v>93.779999000000004</v>
      </c>
      <c r="E34">
        <v>115.41999800000001</v>
      </c>
      <c r="F34">
        <v>111.653099</v>
      </c>
      <c r="G34">
        <v>2809000</v>
      </c>
      <c r="I34" s="2">
        <f t="shared" si="0"/>
        <v>0.22617666368446221</v>
      </c>
      <c r="J34" s="2">
        <f t="shared" si="1"/>
        <v>0.20390092475486504</v>
      </c>
    </row>
    <row r="35" spans="1:10" x14ac:dyDescent="0.35">
      <c r="A35" s="1">
        <v>44166</v>
      </c>
      <c r="B35">
        <v>117.93</v>
      </c>
      <c r="C35">
        <v>128</v>
      </c>
      <c r="D35">
        <v>117.83000199999999</v>
      </c>
      <c r="E35">
        <v>124.730003</v>
      </c>
      <c r="F35">
        <v>121.142357</v>
      </c>
      <c r="G35">
        <v>3268000</v>
      </c>
      <c r="I35" s="2">
        <f t="shared" si="0"/>
        <v>8.4988756111462838E-2</v>
      </c>
      <c r="J35" s="2">
        <f t="shared" si="1"/>
        <v>8.1569623907816469E-2</v>
      </c>
    </row>
    <row r="36" spans="1:10" x14ac:dyDescent="0.35">
      <c r="A36" s="1">
        <v>44197</v>
      </c>
      <c r="B36">
        <v>127.19000200000001</v>
      </c>
      <c r="C36">
        <v>129</v>
      </c>
      <c r="D36">
        <v>118.480003</v>
      </c>
      <c r="E36">
        <v>122.050003</v>
      </c>
      <c r="F36">
        <v>118.53943599999999</v>
      </c>
      <c r="G36">
        <v>3540900</v>
      </c>
      <c r="I36" s="2">
        <f t="shared" si="0"/>
        <v>-2.1486464886926404E-2</v>
      </c>
      <c r="J36" s="2">
        <f t="shared" si="1"/>
        <v>-2.1720659729591054E-2</v>
      </c>
    </row>
    <row r="37" spans="1:10" x14ac:dyDescent="0.35">
      <c r="A37" s="1">
        <v>44228</v>
      </c>
      <c r="B37">
        <v>122.099998</v>
      </c>
      <c r="C37">
        <v>133.35000600000001</v>
      </c>
      <c r="D37">
        <v>122.08000199999999</v>
      </c>
      <c r="E37">
        <v>127.010002</v>
      </c>
      <c r="F37">
        <v>123.356773</v>
      </c>
      <c r="G37">
        <v>3398900</v>
      </c>
      <c r="I37" s="2">
        <f t="shared" si="0"/>
        <v>4.063910849044361E-2</v>
      </c>
      <c r="J37" s="2">
        <f t="shared" si="1"/>
        <v>3.9835051803301096E-2</v>
      </c>
    </row>
    <row r="38" spans="1:10" x14ac:dyDescent="0.35">
      <c r="A38" s="1">
        <v>44256</v>
      </c>
      <c r="B38">
        <v>128.16000399999999</v>
      </c>
      <c r="C38">
        <v>137.179993</v>
      </c>
      <c r="D38">
        <v>124.260002</v>
      </c>
      <c r="E38">
        <v>133.83999600000001</v>
      </c>
      <c r="F38">
        <v>129.99031099999999</v>
      </c>
      <c r="G38">
        <v>2893900</v>
      </c>
      <c r="I38" s="2">
        <f t="shared" si="0"/>
        <v>5.3775223189406862E-2</v>
      </c>
      <c r="J38" s="2">
        <f t="shared" si="1"/>
        <v>5.2379166644754276E-2</v>
      </c>
    </row>
    <row r="39" spans="1:10" x14ac:dyDescent="0.35">
      <c r="A39" s="1">
        <v>44287</v>
      </c>
      <c r="B39">
        <v>133.320007</v>
      </c>
      <c r="C39">
        <v>155.08999600000001</v>
      </c>
      <c r="D39">
        <v>133.320007</v>
      </c>
      <c r="E39">
        <v>150.85000600000001</v>
      </c>
      <c r="F39">
        <v>146.511078</v>
      </c>
      <c r="G39">
        <v>2417300</v>
      </c>
      <c r="I39" s="2">
        <f t="shared" si="0"/>
        <v>0.1270922953634599</v>
      </c>
      <c r="J39" s="2">
        <f t="shared" si="1"/>
        <v>0.11964112643688873</v>
      </c>
    </row>
    <row r="40" spans="1:10" x14ac:dyDescent="0.35">
      <c r="A40" s="1">
        <v>44317</v>
      </c>
      <c r="B40">
        <v>152.13999899999999</v>
      </c>
      <c r="C40">
        <v>161.08000200000001</v>
      </c>
      <c r="D40">
        <v>146.63000500000001</v>
      </c>
      <c r="E40">
        <v>160.729996</v>
      </c>
      <c r="F40">
        <v>157.12058999999999</v>
      </c>
      <c r="G40">
        <v>2729700</v>
      </c>
      <c r="I40" s="2">
        <f t="shared" si="0"/>
        <v>7.2414401319195854E-2</v>
      </c>
      <c r="J40" s="2">
        <f t="shared" si="1"/>
        <v>6.9912556345070626E-2</v>
      </c>
    </row>
    <row r="41" spans="1:10" x14ac:dyDescent="0.35">
      <c r="A41" s="1">
        <v>44348</v>
      </c>
      <c r="B41">
        <v>161.05999800000001</v>
      </c>
      <c r="C41">
        <v>165.58999600000001</v>
      </c>
      <c r="D41">
        <v>156.729996</v>
      </c>
      <c r="E41">
        <v>157.800003</v>
      </c>
      <c r="F41">
        <v>154.256393</v>
      </c>
      <c r="G41">
        <v>2812500</v>
      </c>
      <c r="I41" s="2">
        <f t="shared" si="0"/>
        <v>-1.8229291272391368E-2</v>
      </c>
      <c r="J41" s="2">
        <f t="shared" si="1"/>
        <v>-1.8397492059082997E-2</v>
      </c>
    </row>
    <row r="42" spans="1:10" x14ac:dyDescent="0.35">
      <c r="A42" s="1">
        <v>44378</v>
      </c>
      <c r="B42">
        <v>157.61000100000001</v>
      </c>
      <c r="C42">
        <v>163.270004</v>
      </c>
      <c r="D42">
        <v>150.029999</v>
      </c>
      <c r="E42">
        <v>160.38999899999999</v>
      </c>
      <c r="F42">
        <v>156.78822299999999</v>
      </c>
      <c r="G42">
        <v>2344600</v>
      </c>
      <c r="I42" s="2">
        <f t="shared" si="0"/>
        <v>1.6413128498343532E-2</v>
      </c>
      <c r="J42" s="2">
        <f t="shared" si="1"/>
        <v>1.6279889045489493E-2</v>
      </c>
    </row>
    <row r="43" spans="1:10" x14ac:dyDescent="0.35">
      <c r="A43" s="1">
        <v>44409</v>
      </c>
      <c r="B43">
        <v>163.050003</v>
      </c>
      <c r="C43">
        <v>168.05999800000001</v>
      </c>
      <c r="D43">
        <v>143.220001</v>
      </c>
      <c r="E43">
        <v>148.13999899999999</v>
      </c>
      <c r="F43">
        <v>144.813309</v>
      </c>
      <c r="G43">
        <v>5005300</v>
      </c>
      <c r="I43" s="2">
        <f t="shared" si="0"/>
        <v>-7.6376361507713431E-2</v>
      </c>
      <c r="J43" s="2">
        <f t="shared" si="1"/>
        <v>-7.9450607965859607E-2</v>
      </c>
    </row>
    <row r="44" spans="1:10" x14ac:dyDescent="0.35">
      <c r="A44" s="1">
        <v>44440</v>
      </c>
      <c r="B44">
        <v>152.78999300000001</v>
      </c>
      <c r="C44">
        <v>158.96000699999999</v>
      </c>
      <c r="D44">
        <v>142.729996</v>
      </c>
      <c r="E44">
        <v>143.279999</v>
      </c>
      <c r="F44">
        <v>140.062454</v>
      </c>
      <c r="G44">
        <v>4006100</v>
      </c>
      <c r="I44" s="2">
        <f t="shared" si="0"/>
        <v>-3.2806756732559728E-2</v>
      </c>
      <c r="J44" s="2">
        <f t="shared" si="1"/>
        <v>-3.3356965575020492E-2</v>
      </c>
    </row>
    <row r="45" spans="1:10" x14ac:dyDescent="0.35">
      <c r="A45" s="1">
        <v>44470</v>
      </c>
      <c r="B45">
        <v>146.009995</v>
      </c>
      <c r="C45">
        <v>157.38999899999999</v>
      </c>
      <c r="D45">
        <v>143.69000199999999</v>
      </c>
      <c r="E45">
        <v>157.36000100000001</v>
      </c>
      <c r="F45">
        <v>153.82626300000001</v>
      </c>
      <c r="G45">
        <v>2208300</v>
      </c>
      <c r="I45" s="2">
        <f t="shared" si="0"/>
        <v>9.8269083590381889E-2</v>
      </c>
      <c r="J45" s="2">
        <f t="shared" si="1"/>
        <v>9.3735380085527092E-2</v>
      </c>
    </row>
    <row r="46" spans="1:10" x14ac:dyDescent="0.35">
      <c r="A46" s="1">
        <v>44501</v>
      </c>
      <c r="B46">
        <v>157.46000699999999</v>
      </c>
      <c r="C46">
        <v>166.279999</v>
      </c>
      <c r="D46">
        <v>154.009995</v>
      </c>
      <c r="E46">
        <v>156.570007</v>
      </c>
      <c r="F46">
        <v>153.05401599999999</v>
      </c>
      <c r="G46">
        <v>2196500</v>
      </c>
      <c r="I46" s="2">
        <f t="shared" si="0"/>
        <v>-5.0202545712237923E-3</v>
      </c>
      <c r="J46" s="2">
        <f t="shared" si="1"/>
        <v>-5.0328983837263832E-3</v>
      </c>
    </row>
    <row r="47" spans="1:10" x14ac:dyDescent="0.35">
      <c r="A47" s="1">
        <v>44531</v>
      </c>
      <c r="B47">
        <v>156.30999800000001</v>
      </c>
      <c r="C47">
        <v>166.13999899999999</v>
      </c>
      <c r="D47">
        <v>153.470001</v>
      </c>
      <c r="E47">
        <v>165.5</v>
      </c>
      <c r="F47">
        <v>161.783478</v>
      </c>
      <c r="G47">
        <v>2078300</v>
      </c>
      <c r="I47" s="2">
        <f t="shared" si="0"/>
        <v>5.7035171164669274E-2</v>
      </c>
      <c r="J47" s="2">
        <f t="shared" si="1"/>
        <v>5.5467980851705588E-2</v>
      </c>
    </row>
    <row r="48" spans="1:10" x14ac:dyDescent="0.35">
      <c r="A48" s="1">
        <v>44562</v>
      </c>
      <c r="B48">
        <v>165.41000399999999</v>
      </c>
      <c r="C48">
        <v>171.91000399999999</v>
      </c>
      <c r="D48">
        <v>147.550003</v>
      </c>
      <c r="E48">
        <v>163.39999399999999</v>
      </c>
      <c r="F48">
        <v>160.42842099999999</v>
      </c>
      <c r="G48">
        <v>3775200</v>
      </c>
      <c r="I48" s="2">
        <f t="shared" si="0"/>
        <v>-8.3757440299312425E-3</v>
      </c>
      <c r="J48" s="2">
        <f t="shared" si="1"/>
        <v>-8.4110176740609301E-3</v>
      </c>
    </row>
    <row r="49" spans="1:10" x14ac:dyDescent="0.35">
      <c r="A49" s="1">
        <v>44593</v>
      </c>
      <c r="B49">
        <v>165.220001</v>
      </c>
      <c r="C49">
        <v>166.729996</v>
      </c>
      <c r="D49">
        <v>141</v>
      </c>
      <c r="E49">
        <v>145.75</v>
      </c>
      <c r="F49">
        <v>143.09939600000001</v>
      </c>
      <c r="G49">
        <v>2859100</v>
      </c>
      <c r="I49" s="2">
        <f t="shared" si="0"/>
        <v>-0.10801717608378114</v>
      </c>
      <c r="J49" s="2">
        <f t="shared" si="1"/>
        <v>-0.11430840228682725</v>
      </c>
    </row>
    <row r="50" spans="1:10" x14ac:dyDescent="0.35">
      <c r="A50" s="1">
        <v>44621</v>
      </c>
      <c r="B50">
        <v>143.520004</v>
      </c>
      <c r="C50">
        <v>150.25</v>
      </c>
      <c r="D50">
        <v>119.5</v>
      </c>
      <c r="E50">
        <v>142.58000200000001</v>
      </c>
      <c r="F50">
        <v>139.98704499999999</v>
      </c>
      <c r="G50">
        <v>6255000</v>
      </c>
      <c r="I50" s="2">
        <f t="shared" si="0"/>
        <v>-2.1749574680245409E-2</v>
      </c>
      <c r="J50" s="2">
        <f t="shared" si="1"/>
        <v>-2.1989583115574182E-2</v>
      </c>
    </row>
    <row r="51" spans="1:10" x14ac:dyDescent="0.35">
      <c r="A51" s="1">
        <v>44652</v>
      </c>
      <c r="B51">
        <v>143.720001</v>
      </c>
      <c r="C51">
        <v>146.58000200000001</v>
      </c>
      <c r="D51">
        <v>127.400002</v>
      </c>
      <c r="E51">
        <v>129.83000200000001</v>
      </c>
      <c r="F51">
        <v>127.468918</v>
      </c>
      <c r="G51">
        <v>4124100</v>
      </c>
      <c r="I51" s="2">
        <f t="shared" si="0"/>
        <v>-8.9423467721602368E-2</v>
      </c>
      <c r="J51" s="2">
        <f t="shared" si="1"/>
        <v>-9.3677328126271123E-2</v>
      </c>
    </row>
    <row r="52" spans="1:10" x14ac:dyDescent="0.35">
      <c r="A52" s="1">
        <v>44682</v>
      </c>
      <c r="B52">
        <v>127.639999</v>
      </c>
      <c r="C52">
        <v>129.949997</v>
      </c>
      <c r="D52">
        <v>113.260002</v>
      </c>
      <c r="E52">
        <v>129</v>
      </c>
      <c r="F52">
        <v>128.07389800000001</v>
      </c>
      <c r="G52">
        <v>5345500</v>
      </c>
      <c r="I52" s="2">
        <f t="shared" si="0"/>
        <v>4.746098182146774E-3</v>
      </c>
      <c r="J52" s="2">
        <f t="shared" si="1"/>
        <v>4.7348709677961301E-3</v>
      </c>
    </row>
    <row r="53" spans="1:10" x14ac:dyDescent="0.35">
      <c r="A53" s="1">
        <v>44713</v>
      </c>
      <c r="B53">
        <v>130.720001</v>
      </c>
      <c r="C53">
        <v>132.94000199999999</v>
      </c>
      <c r="D53">
        <v>112.040001</v>
      </c>
      <c r="E53">
        <v>122.220001</v>
      </c>
      <c r="F53">
        <v>121.342567</v>
      </c>
      <c r="G53">
        <v>4441800</v>
      </c>
      <c r="I53" s="2">
        <f t="shared" si="0"/>
        <v>-5.2558180121916931E-2</v>
      </c>
      <c r="J53" s="2">
        <f t="shared" si="1"/>
        <v>-5.3989747733451152E-2</v>
      </c>
    </row>
    <row r="54" spans="1:10" x14ac:dyDescent="0.35">
      <c r="A54" s="1">
        <v>44743</v>
      </c>
      <c r="B54">
        <v>120.300003</v>
      </c>
      <c r="C54">
        <v>138.86999499999999</v>
      </c>
      <c r="D54">
        <v>116.68</v>
      </c>
      <c r="E54">
        <v>138.759995</v>
      </c>
      <c r="F54">
        <v>137.763824</v>
      </c>
      <c r="G54">
        <v>3593000</v>
      </c>
      <c r="I54" s="2">
        <f t="shared" si="0"/>
        <v>0.13532973140414928</v>
      </c>
      <c r="J54" s="2">
        <f t="shared" si="1"/>
        <v>0.12692312099320502</v>
      </c>
    </row>
    <row r="55" spans="1:10" x14ac:dyDescent="0.35">
      <c r="A55" s="1">
        <v>44774</v>
      </c>
      <c r="B55">
        <v>139.58999600000001</v>
      </c>
      <c r="C55">
        <v>144.33999600000001</v>
      </c>
      <c r="D55">
        <v>129.28999300000001</v>
      </c>
      <c r="E55">
        <v>129.46000699999999</v>
      </c>
      <c r="F55">
        <v>128.53059400000001</v>
      </c>
      <c r="G55">
        <v>3046700</v>
      </c>
      <c r="I55" s="2">
        <f t="shared" si="0"/>
        <v>-6.702216686435758E-2</v>
      </c>
      <c r="J55" s="2">
        <f t="shared" si="1"/>
        <v>-6.9373837114096185E-2</v>
      </c>
    </row>
    <row r="56" spans="1:10" x14ac:dyDescent="0.35">
      <c r="A56" s="1">
        <v>44805</v>
      </c>
      <c r="B56">
        <v>126</v>
      </c>
      <c r="C56">
        <v>134</v>
      </c>
      <c r="D56">
        <v>114.260002</v>
      </c>
      <c r="E56">
        <v>117.5</v>
      </c>
      <c r="F56">
        <v>116.656448</v>
      </c>
      <c r="G56">
        <v>3830700</v>
      </c>
      <c r="I56" s="2">
        <f t="shared" si="0"/>
        <v>-9.2383810192303351E-2</v>
      </c>
      <c r="J56" s="2">
        <f t="shared" si="1"/>
        <v>-9.6933688192689785E-2</v>
      </c>
    </row>
    <row r="57" spans="1:10" x14ac:dyDescent="0.35">
      <c r="A57" s="1">
        <v>44835</v>
      </c>
      <c r="B57">
        <v>118.220001</v>
      </c>
      <c r="C57">
        <v>133.91000399999999</v>
      </c>
      <c r="D57">
        <v>115.360001</v>
      </c>
      <c r="E57">
        <v>126.220001</v>
      </c>
      <c r="F57">
        <v>125.31385</v>
      </c>
      <c r="G57">
        <v>3728300</v>
      </c>
      <c r="I57" s="2">
        <f t="shared" si="0"/>
        <v>7.4212803050543785E-2</v>
      </c>
      <c r="J57" s="2">
        <f t="shared" si="1"/>
        <v>7.1588117102372756E-2</v>
      </c>
    </row>
    <row r="58" spans="1:10" x14ac:dyDescent="0.35">
      <c r="A58" s="1">
        <v>44866</v>
      </c>
      <c r="B58">
        <v>130.33999600000001</v>
      </c>
      <c r="C58">
        <v>153.020004</v>
      </c>
      <c r="D58">
        <v>121.800003</v>
      </c>
      <c r="E58">
        <v>153</v>
      </c>
      <c r="F58">
        <v>151.90159600000001</v>
      </c>
      <c r="G58">
        <v>3945400</v>
      </c>
      <c r="I58" s="2">
        <f t="shared" si="0"/>
        <v>0.21216925343846671</v>
      </c>
      <c r="J58" s="2">
        <f t="shared" si="1"/>
        <v>0.19241152594878144</v>
      </c>
    </row>
    <row r="59" spans="1:10" x14ac:dyDescent="0.35">
      <c r="A59" s="1">
        <v>44896</v>
      </c>
      <c r="B59">
        <v>151.83999600000001</v>
      </c>
      <c r="C59">
        <v>157.270004</v>
      </c>
      <c r="D59">
        <v>142</v>
      </c>
      <c r="E59">
        <v>144.86999499999999</v>
      </c>
      <c r="F59">
        <v>144.86999499999999</v>
      </c>
      <c r="G59">
        <v>3975700</v>
      </c>
      <c r="I59" s="2">
        <f t="shared" si="0"/>
        <v>-4.6290501121528882E-2</v>
      </c>
      <c r="J59" s="2">
        <f t="shared" si="1"/>
        <v>-4.7396162419114853E-2</v>
      </c>
    </row>
    <row r="60" spans="1:10" x14ac:dyDescent="0.35">
      <c r="A60" s="1">
        <v>44927</v>
      </c>
      <c r="B60">
        <v>149.66000399999999</v>
      </c>
      <c r="C60">
        <v>175.270004</v>
      </c>
      <c r="D60">
        <v>147.699997</v>
      </c>
      <c r="E60">
        <v>174.69000199999999</v>
      </c>
      <c r="F60">
        <v>174.69000199999999</v>
      </c>
      <c r="G60">
        <v>4730900</v>
      </c>
      <c r="I60" s="2">
        <f t="shared" si="0"/>
        <v>0.20583977379166751</v>
      </c>
      <c r="J60" s="2">
        <f t="shared" si="1"/>
        <v>0.18717623192613281</v>
      </c>
    </row>
    <row r="61" spans="1:10" x14ac:dyDescent="0.35">
      <c r="A61" s="1">
        <v>44958</v>
      </c>
      <c r="B61">
        <v>173.91999799999999</v>
      </c>
      <c r="C61">
        <v>180.41000399999999</v>
      </c>
      <c r="D61">
        <v>163.990005</v>
      </c>
      <c r="E61">
        <v>166.63000500000001</v>
      </c>
      <c r="F61">
        <v>166.63000500000001</v>
      </c>
      <c r="G61">
        <v>2888600</v>
      </c>
      <c r="I61" s="2">
        <f t="shared" si="0"/>
        <v>-4.6138856876308143E-2</v>
      </c>
      <c r="J61" s="2">
        <f t="shared" si="1"/>
        <v>-4.7237170408857221E-2</v>
      </c>
    </row>
    <row r="62" spans="1:10" x14ac:dyDescent="0.35">
      <c r="A62" s="1">
        <v>44986</v>
      </c>
      <c r="B62">
        <v>171.479996</v>
      </c>
      <c r="C62">
        <v>176.770004</v>
      </c>
      <c r="D62">
        <v>168.53999300000001</v>
      </c>
      <c r="E62">
        <v>171.83000200000001</v>
      </c>
      <c r="F62">
        <v>171.83000200000001</v>
      </c>
      <c r="G62">
        <v>736700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7F752-6DB8-437D-8473-569BFDDC1A32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MMAT</v>
      </c>
    </row>
    <row r="2" spans="1:13" x14ac:dyDescent="0.35">
      <c r="A2" s="1">
        <v>43160</v>
      </c>
      <c r="B2">
        <v>2.34</v>
      </c>
      <c r="C2">
        <v>2.76</v>
      </c>
      <c r="D2">
        <v>2.2400000000000002</v>
      </c>
      <c r="E2">
        <v>2.6</v>
      </c>
      <c r="F2">
        <v>2.6</v>
      </c>
      <c r="G2">
        <v>1665800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https://query1.finance.yahoo.com/v7/finance/download/MMAT?period1=1518048000&amp;period2=1678233600&amp;interval=1mo&amp;events=history&amp;includeAdjustedClose=true</v>
      </c>
    </row>
    <row r="3" spans="1:13" x14ac:dyDescent="0.35">
      <c r="A3" s="1">
        <v>43191</v>
      </c>
      <c r="B3">
        <v>2.64</v>
      </c>
      <c r="C3">
        <v>2.74</v>
      </c>
      <c r="D3">
        <v>2.2400000000000002</v>
      </c>
      <c r="E3">
        <v>2.46</v>
      </c>
      <c r="F3">
        <v>2.46</v>
      </c>
      <c r="G3">
        <v>2732900</v>
      </c>
      <c r="I3" s="2">
        <f>F3/F2-1</f>
        <v>-5.3846153846153877E-2</v>
      </c>
      <c r="J3" s="2">
        <f>LN(F3/F2)</f>
        <v>-5.5350095083164956E-2</v>
      </c>
    </row>
    <row r="4" spans="1:13" x14ac:dyDescent="0.35">
      <c r="A4" s="1">
        <v>43221</v>
      </c>
      <c r="B4">
        <v>2.46</v>
      </c>
      <c r="C4">
        <v>2.76</v>
      </c>
      <c r="D4">
        <v>2.2799999999999998</v>
      </c>
      <c r="E4">
        <v>2.54</v>
      </c>
      <c r="F4">
        <v>2.54</v>
      </c>
      <c r="G4">
        <v>1934250</v>
      </c>
      <c r="I4" s="2">
        <f t="shared" ref="I4:I61" si="0">F4/F3-1</f>
        <v>3.2520325203251987E-2</v>
      </c>
      <c r="J4" s="2">
        <f t="shared" ref="J4:J61" si="1">LN(F4/F3)</f>
        <v>3.2002731086173734E-2</v>
      </c>
    </row>
    <row r="5" spans="1:13" x14ac:dyDescent="0.35">
      <c r="A5" s="1">
        <v>43252</v>
      </c>
      <c r="B5">
        <v>2.48</v>
      </c>
      <c r="C5">
        <v>2.96</v>
      </c>
      <c r="D5">
        <v>2.4</v>
      </c>
      <c r="E5">
        <v>2.72</v>
      </c>
      <c r="F5">
        <v>2.72</v>
      </c>
      <c r="G5">
        <v>1630600</v>
      </c>
      <c r="I5" s="2">
        <f t="shared" si="0"/>
        <v>7.0866141732283561E-2</v>
      </c>
      <c r="J5" s="2">
        <f t="shared" si="1"/>
        <v>6.8467799277460828E-2</v>
      </c>
    </row>
    <row r="6" spans="1:13" x14ac:dyDescent="0.35">
      <c r="A6" s="1">
        <v>43282</v>
      </c>
      <c r="B6">
        <v>2.72</v>
      </c>
      <c r="C6">
        <v>2.86</v>
      </c>
      <c r="D6">
        <v>2.08</v>
      </c>
      <c r="E6">
        <v>2.34</v>
      </c>
      <c r="F6">
        <v>2.34</v>
      </c>
      <c r="G6">
        <v>3323050</v>
      </c>
      <c r="I6" s="2">
        <f t="shared" si="0"/>
        <v>-0.13970588235294124</v>
      </c>
      <c r="J6" s="2">
        <f t="shared" si="1"/>
        <v>-0.15048095093829597</v>
      </c>
    </row>
    <row r="7" spans="1:13" x14ac:dyDescent="0.35">
      <c r="A7" s="1">
        <v>43313</v>
      </c>
      <c r="B7">
        <v>2.2999999999999998</v>
      </c>
      <c r="C7">
        <v>2.5</v>
      </c>
      <c r="D7">
        <v>2.1800000000000002</v>
      </c>
      <c r="E7">
        <v>2.34</v>
      </c>
      <c r="F7">
        <v>2.34</v>
      </c>
      <c r="G7">
        <v>1734100</v>
      </c>
      <c r="I7" s="2">
        <f t="shared" si="0"/>
        <v>0</v>
      </c>
      <c r="J7" s="2">
        <f t="shared" si="1"/>
        <v>0</v>
      </c>
    </row>
    <row r="8" spans="1:13" x14ac:dyDescent="0.35">
      <c r="A8" s="1">
        <v>43344</v>
      </c>
      <c r="B8">
        <v>2.2200000000000002</v>
      </c>
      <c r="C8">
        <v>2.3199999999999998</v>
      </c>
      <c r="D8">
        <v>1.72</v>
      </c>
      <c r="E8">
        <v>1.92</v>
      </c>
      <c r="F8">
        <v>1.92</v>
      </c>
      <c r="G8">
        <v>1716100</v>
      </c>
      <c r="I8" s="2">
        <f t="shared" si="0"/>
        <v>-0.17948717948717952</v>
      </c>
      <c r="J8" s="2">
        <f t="shared" si="1"/>
        <v>-0.19782574332991992</v>
      </c>
    </row>
    <row r="9" spans="1:13" x14ac:dyDescent="0.35">
      <c r="A9" s="1">
        <v>43374</v>
      </c>
      <c r="B9">
        <v>1.96</v>
      </c>
      <c r="C9">
        <v>2.06</v>
      </c>
      <c r="D9">
        <v>1.46</v>
      </c>
      <c r="E9">
        <v>1.6</v>
      </c>
      <c r="F9">
        <v>1.6</v>
      </c>
      <c r="G9">
        <v>1501650</v>
      </c>
      <c r="I9" s="2">
        <f t="shared" si="0"/>
        <v>-0.16666666666666663</v>
      </c>
      <c r="J9" s="2">
        <f t="shared" si="1"/>
        <v>-0.18232155679395459</v>
      </c>
    </row>
    <row r="10" spans="1:13" x14ac:dyDescent="0.35">
      <c r="A10" s="1">
        <v>43405</v>
      </c>
      <c r="B10">
        <v>1.68</v>
      </c>
      <c r="C10">
        <v>1.74</v>
      </c>
      <c r="D10">
        <v>1.28</v>
      </c>
      <c r="E10">
        <v>1.38</v>
      </c>
      <c r="F10">
        <v>1.38</v>
      </c>
      <c r="G10">
        <v>952500</v>
      </c>
      <c r="I10" s="2">
        <f t="shared" si="0"/>
        <v>-0.13750000000000007</v>
      </c>
      <c r="J10" s="2">
        <f t="shared" si="1"/>
        <v>-0.1479201300766223</v>
      </c>
    </row>
    <row r="11" spans="1:13" x14ac:dyDescent="0.35">
      <c r="A11" s="1">
        <v>43435</v>
      </c>
      <c r="B11">
        <v>1.4</v>
      </c>
      <c r="C11">
        <v>1.46</v>
      </c>
      <c r="D11">
        <v>1.06</v>
      </c>
      <c r="E11">
        <v>1.1200000000000001</v>
      </c>
      <c r="F11">
        <v>1.1200000000000001</v>
      </c>
      <c r="G11">
        <v>1511750</v>
      </c>
      <c r="I11" s="2">
        <f t="shared" si="0"/>
        <v>-0.18840579710144911</v>
      </c>
      <c r="J11" s="2">
        <f t="shared" si="1"/>
        <v>-0.20875481386210995</v>
      </c>
    </row>
    <row r="12" spans="1:13" x14ac:dyDescent="0.35">
      <c r="A12" s="1">
        <v>43466</v>
      </c>
      <c r="B12">
        <v>1.1200000000000001</v>
      </c>
      <c r="C12">
        <v>2.2799999999999998</v>
      </c>
      <c r="D12">
        <v>1.1000000000000001</v>
      </c>
      <c r="E12">
        <v>1.96</v>
      </c>
      <c r="F12">
        <v>1.96</v>
      </c>
      <c r="G12">
        <v>2140300</v>
      </c>
      <c r="I12" s="2">
        <f t="shared" si="0"/>
        <v>0.74999999999999978</v>
      </c>
      <c r="J12" s="2">
        <f t="shared" si="1"/>
        <v>0.55961578793542255</v>
      </c>
    </row>
    <row r="13" spans="1:13" x14ac:dyDescent="0.35">
      <c r="A13" s="1">
        <v>43497</v>
      </c>
      <c r="B13">
        <v>1.96</v>
      </c>
      <c r="C13">
        <v>3.96</v>
      </c>
      <c r="D13">
        <v>1.9</v>
      </c>
      <c r="E13">
        <v>3.28</v>
      </c>
      <c r="F13">
        <v>3.28</v>
      </c>
      <c r="G13">
        <v>4202100</v>
      </c>
      <c r="I13" s="2">
        <f t="shared" si="0"/>
        <v>0.6734693877551019</v>
      </c>
      <c r="J13" s="2">
        <f t="shared" si="1"/>
        <v>0.51489894915362644</v>
      </c>
    </row>
    <row r="14" spans="1:13" x14ac:dyDescent="0.35">
      <c r="A14" s="1">
        <v>43525</v>
      </c>
      <c r="B14">
        <v>3.3</v>
      </c>
      <c r="C14">
        <v>3.6</v>
      </c>
      <c r="D14">
        <v>2.4</v>
      </c>
      <c r="E14">
        <v>3.28</v>
      </c>
      <c r="F14">
        <v>3.28</v>
      </c>
      <c r="G14">
        <v>4869150</v>
      </c>
      <c r="I14" s="2">
        <f t="shared" si="0"/>
        <v>0</v>
      </c>
      <c r="J14" s="2">
        <f t="shared" si="1"/>
        <v>0</v>
      </c>
    </row>
    <row r="15" spans="1:13" x14ac:dyDescent="0.35">
      <c r="A15" s="1">
        <v>43556</v>
      </c>
      <c r="B15">
        <v>3.3</v>
      </c>
      <c r="C15">
        <v>3.92</v>
      </c>
      <c r="D15">
        <v>2.64</v>
      </c>
      <c r="E15">
        <v>2.78</v>
      </c>
      <c r="F15">
        <v>2.78</v>
      </c>
      <c r="G15">
        <v>5412750</v>
      </c>
      <c r="I15" s="2">
        <f t="shared" si="0"/>
        <v>-0.15243902439024393</v>
      </c>
      <c r="J15" s="2">
        <f t="shared" si="1"/>
        <v>-0.1653924946935067</v>
      </c>
    </row>
    <row r="16" spans="1:13" x14ac:dyDescent="0.35">
      <c r="A16" s="1">
        <v>43586</v>
      </c>
      <c r="B16">
        <v>2.78</v>
      </c>
      <c r="C16">
        <v>2.82</v>
      </c>
      <c r="D16">
        <v>2.04</v>
      </c>
      <c r="E16">
        <v>2.2599999999999998</v>
      </c>
      <c r="F16">
        <v>2.2599999999999998</v>
      </c>
      <c r="G16">
        <v>2227850</v>
      </c>
      <c r="I16" s="2">
        <f t="shared" si="0"/>
        <v>-0.18705035971223027</v>
      </c>
      <c r="J16" s="2">
        <f t="shared" si="1"/>
        <v>-0.20708611441835126</v>
      </c>
      <c r="M16" s="4"/>
    </row>
    <row r="17" spans="1:13" x14ac:dyDescent="0.35">
      <c r="A17" s="1">
        <v>43617</v>
      </c>
      <c r="B17">
        <v>2.68</v>
      </c>
      <c r="C17">
        <v>2.94</v>
      </c>
      <c r="D17">
        <v>1.9</v>
      </c>
      <c r="E17">
        <v>2.84</v>
      </c>
      <c r="F17">
        <v>2.84</v>
      </c>
      <c r="G17">
        <v>2203550</v>
      </c>
      <c r="I17" s="2">
        <f t="shared" si="0"/>
        <v>0.25663716814159288</v>
      </c>
      <c r="J17" s="2">
        <f t="shared" si="1"/>
        <v>0.22843923888892012</v>
      </c>
      <c r="M17" s="4"/>
    </row>
    <row r="18" spans="1:13" x14ac:dyDescent="0.35">
      <c r="A18" s="1">
        <v>43647</v>
      </c>
      <c r="B18">
        <v>2.92</v>
      </c>
      <c r="C18">
        <v>3.72</v>
      </c>
      <c r="D18">
        <v>2.46</v>
      </c>
      <c r="E18">
        <v>2.84</v>
      </c>
      <c r="F18">
        <v>2.84</v>
      </c>
      <c r="G18">
        <v>4332450</v>
      </c>
      <c r="I18" s="2">
        <f t="shared" si="0"/>
        <v>0</v>
      </c>
      <c r="J18" s="2">
        <f t="shared" si="1"/>
        <v>0</v>
      </c>
    </row>
    <row r="19" spans="1:13" x14ac:dyDescent="0.35">
      <c r="A19" s="1">
        <v>43678</v>
      </c>
      <c r="B19">
        <v>2.9</v>
      </c>
      <c r="C19">
        <v>3.1</v>
      </c>
      <c r="D19">
        <v>2.2999999999999998</v>
      </c>
      <c r="E19">
        <v>2.5</v>
      </c>
      <c r="F19">
        <v>2.5</v>
      </c>
      <c r="G19">
        <v>2012200</v>
      </c>
      <c r="I19" s="2">
        <f t="shared" si="0"/>
        <v>-0.11971830985915488</v>
      </c>
      <c r="J19" s="2">
        <f t="shared" si="1"/>
        <v>-0.12751332029895956</v>
      </c>
    </row>
    <row r="20" spans="1:13" x14ac:dyDescent="0.35">
      <c r="A20" s="1">
        <v>43709</v>
      </c>
      <c r="B20">
        <v>2.54</v>
      </c>
      <c r="C20">
        <v>2.54</v>
      </c>
      <c r="D20">
        <v>1.88</v>
      </c>
      <c r="E20">
        <v>2.36</v>
      </c>
      <c r="F20">
        <v>2.36</v>
      </c>
      <c r="G20">
        <v>2100600</v>
      </c>
      <c r="I20" s="2">
        <f t="shared" si="0"/>
        <v>-5.600000000000005E-2</v>
      </c>
      <c r="J20" s="2">
        <f t="shared" si="1"/>
        <v>-5.7629112836636416E-2</v>
      </c>
    </row>
    <row r="21" spans="1:13" x14ac:dyDescent="0.35">
      <c r="A21" s="1">
        <v>43739</v>
      </c>
      <c r="B21">
        <v>2.38</v>
      </c>
      <c r="C21">
        <v>2.38</v>
      </c>
      <c r="D21">
        <v>1.52</v>
      </c>
      <c r="E21">
        <v>1.72</v>
      </c>
      <c r="F21">
        <v>1.72</v>
      </c>
      <c r="G21">
        <v>1672850</v>
      </c>
      <c r="I21" s="2">
        <f t="shared" si="0"/>
        <v>-0.27118644067796605</v>
      </c>
      <c r="J21" s="2">
        <f t="shared" si="1"/>
        <v>-0.31633732821215693</v>
      </c>
    </row>
    <row r="22" spans="1:13" x14ac:dyDescent="0.35">
      <c r="A22" s="1">
        <v>43770</v>
      </c>
      <c r="B22">
        <v>1.92</v>
      </c>
      <c r="C22">
        <v>1.92</v>
      </c>
      <c r="D22">
        <v>1.42</v>
      </c>
      <c r="E22">
        <v>1.46</v>
      </c>
      <c r="F22">
        <v>1.46</v>
      </c>
      <c r="G22">
        <v>1190350</v>
      </c>
      <c r="I22" s="2">
        <f t="shared" si="0"/>
        <v>-0.15116279069767447</v>
      </c>
      <c r="J22" s="2">
        <f t="shared" si="1"/>
        <v>-0.16388785510511666</v>
      </c>
    </row>
    <row r="23" spans="1:13" x14ac:dyDescent="0.35">
      <c r="A23" s="1">
        <v>43800</v>
      </c>
      <c r="B23">
        <v>1.56</v>
      </c>
      <c r="C23">
        <v>1.76</v>
      </c>
      <c r="D23">
        <v>1.36</v>
      </c>
      <c r="E23">
        <v>1.52</v>
      </c>
      <c r="F23">
        <v>1.52</v>
      </c>
      <c r="G23">
        <v>1130300</v>
      </c>
      <c r="I23" s="2">
        <f t="shared" si="0"/>
        <v>4.1095890410958846E-2</v>
      </c>
      <c r="J23" s="2">
        <f t="shared" si="1"/>
        <v>4.0273899137939898E-2</v>
      </c>
    </row>
    <row r="24" spans="1:13" x14ac:dyDescent="0.35">
      <c r="A24" s="1">
        <v>43831</v>
      </c>
      <c r="B24">
        <v>1.6</v>
      </c>
      <c r="C24">
        <v>2.1800000000000002</v>
      </c>
      <c r="D24">
        <v>1.2</v>
      </c>
      <c r="E24">
        <v>1.24</v>
      </c>
      <c r="F24">
        <v>1.24</v>
      </c>
      <c r="G24">
        <v>2832750</v>
      </c>
      <c r="I24" s="2">
        <f t="shared" si="0"/>
        <v>-0.18421052631578949</v>
      </c>
      <c r="J24" s="2">
        <f t="shared" si="1"/>
        <v>-0.20359895524123955</v>
      </c>
      <c r="M24" s="4"/>
    </row>
    <row r="25" spans="1:13" x14ac:dyDescent="0.35">
      <c r="A25" s="1">
        <v>43862</v>
      </c>
      <c r="B25">
        <v>1.24</v>
      </c>
      <c r="C25">
        <v>1.4</v>
      </c>
      <c r="D25">
        <v>1.1200000000000001</v>
      </c>
      <c r="E25">
        <v>1.3</v>
      </c>
      <c r="F25">
        <v>1.3</v>
      </c>
      <c r="G25">
        <v>2263450</v>
      </c>
      <c r="I25" s="2">
        <f t="shared" si="0"/>
        <v>4.8387096774193505E-2</v>
      </c>
      <c r="J25" s="2">
        <f t="shared" si="1"/>
        <v>4.7252884850545511E-2</v>
      </c>
      <c r="M25" s="4"/>
    </row>
    <row r="26" spans="1:13" x14ac:dyDescent="0.35">
      <c r="A26" s="1">
        <v>43891</v>
      </c>
      <c r="B26">
        <v>1.4</v>
      </c>
      <c r="C26">
        <v>1.5</v>
      </c>
      <c r="D26">
        <v>0.6</v>
      </c>
      <c r="E26">
        <v>0.78</v>
      </c>
      <c r="F26">
        <v>0.78</v>
      </c>
      <c r="G26">
        <v>3089300</v>
      </c>
      <c r="I26" s="2">
        <f t="shared" si="0"/>
        <v>-0.4</v>
      </c>
      <c r="J26" s="2">
        <f t="shared" si="1"/>
        <v>-0.51082562376599072</v>
      </c>
    </row>
    <row r="27" spans="1:13" x14ac:dyDescent="0.35">
      <c r="A27" s="1">
        <v>43922</v>
      </c>
      <c r="B27">
        <v>0.76</v>
      </c>
      <c r="C27">
        <v>1.3</v>
      </c>
      <c r="D27">
        <v>0.64</v>
      </c>
      <c r="E27">
        <v>0.82</v>
      </c>
      <c r="F27">
        <v>0.82</v>
      </c>
      <c r="G27">
        <v>2575100</v>
      </c>
      <c r="I27" s="2">
        <f t="shared" si="0"/>
        <v>5.12820512820511E-2</v>
      </c>
      <c r="J27" s="2">
        <f t="shared" si="1"/>
        <v>5.00104205746612E-2</v>
      </c>
    </row>
    <row r="28" spans="1:13" x14ac:dyDescent="0.35">
      <c r="A28" s="1">
        <v>43952</v>
      </c>
      <c r="B28">
        <v>0.8</v>
      </c>
      <c r="C28">
        <v>1.1000000000000001</v>
      </c>
      <c r="D28">
        <v>0.56000000000000005</v>
      </c>
      <c r="E28">
        <v>0.7</v>
      </c>
      <c r="F28">
        <v>0.7</v>
      </c>
      <c r="G28">
        <v>6625100</v>
      </c>
      <c r="I28" s="2">
        <f t="shared" si="0"/>
        <v>-0.14634146341463417</v>
      </c>
      <c r="J28" s="2">
        <f t="shared" si="1"/>
        <v>-0.15822400521489416</v>
      </c>
    </row>
    <row r="29" spans="1:13" x14ac:dyDescent="0.35">
      <c r="A29" s="1">
        <v>43983</v>
      </c>
      <c r="B29">
        <v>0.7</v>
      </c>
      <c r="C29">
        <v>1.1599999999999999</v>
      </c>
      <c r="D29">
        <v>0.66</v>
      </c>
      <c r="E29">
        <v>0.72</v>
      </c>
      <c r="F29">
        <v>0.72</v>
      </c>
      <c r="G29">
        <v>10803900</v>
      </c>
      <c r="I29" s="2">
        <f t="shared" si="0"/>
        <v>2.8571428571428692E-2</v>
      </c>
      <c r="J29" s="2">
        <f t="shared" si="1"/>
        <v>2.8170876966696439E-2</v>
      </c>
    </row>
    <row r="30" spans="1:13" x14ac:dyDescent="0.35">
      <c r="A30" s="1">
        <v>44013</v>
      </c>
      <c r="B30">
        <v>0.74</v>
      </c>
      <c r="C30">
        <v>0.84</v>
      </c>
      <c r="D30">
        <v>0.6</v>
      </c>
      <c r="E30">
        <v>0.64</v>
      </c>
      <c r="F30">
        <v>0.64</v>
      </c>
      <c r="G30">
        <v>9335700</v>
      </c>
      <c r="I30" s="2">
        <f t="shared" si="0"/>
        <v>-0.11111111111111105</v>
      </c>
      <c r="J30" s="2">
        <f t="shared" si="1"/>
        <v>-0.11778303565638339</v>
      </c>
    </row>
    <row r="31" spans="1:13" x14ac:dyDescent="0.35">
      <c r="A31" s="1">
        <v>44044</v>
      </c>
      <c r="B31">
        <v>0.64</v>
      </c>
      <c r="C31">
        <v>0.84</v>
      </c>
      <c r="D31">
        <v>0.57999999999999996</v>
      </c>
      <c r="E31">
        <v>0.62</v>
      </c>
      <c r="F31">
        <v>0.62</v>
      </c>
      <c r="G31">
        <v>15794350</v>
      </c>
      <c r="I31" s="2">
        <f t="shared" si="0"/>
        <v>-3.125E-2</v>
      </c>
      <c r="J31" s="2">
        <f t="shared" si="1"/>
        <v>-3.1748698314580298E-2</v>
      </c>
    </row>
    <row r="32" spans="1:13" x14ac:dyDescent="0.35">
      <c r="A32" s="1">
        <v>44075</v>
      </c>
      <c r="B32">
        <v>0.62</v>
      </c>
      <c r="C32">
        <v>0.76</v>
      </c>
      <c r="D32">
        <v>0.42</v>
      </c>
      <c r="E32">
        <v>0.52</v>
      </c>
      <c r="F32">
        <v>0.52</v>
      </c>
      <c r="G32">
        <v>16826900</v>
      </c>
      <c r="I32" s="2">
        <f t="shared" si="0"/>
        <v>-0.16129032258064513</v>
      </c>
      <c r="J32" s="2">
        <f t="shared" si="1"/>
        <v>-0.17589066646366416</v>
      </c>
    </row>
    <row r="33" spans="1:10" x14ac:dyDescent="0.35">
      <c r="A33" s="1">
        <v>44105</v>
      </c>
      <c r="B33">
        <v>0.5</v>
      </c>
      <c r="C33">
        <v>0.8</v>
      </c>
      <c r="D33">
        <v>0.5</v>
      </c>
      <c r="E33">
        <v>0.54</v>
      </c>
      <c r="F33">
        <v>0.54</v>
      </c>
      <c r="G33">
        <v>16630250</v>
      </c>
      <c r="I33" s="2">
        <f t="shared" si="0"/>
        <v>3.8461538461538547E-2</v>
      </c>
      <c r="J33" s="2">
        <f t="shared" si="1"/>
        <v>3.7740327982847113E-2</v>
      </c>
    </row>
    <row r="34" spans="1:10" x14ac:dyDescent="0.35">
      <c r="A34" s="1">
        <v>44136</v>
      </c>
      <c r="B34">
        <v>0.56000000000000005</v>
      </c>
      <c r="C34">
        <v>0.86</v>
      </c>
      <c r="D34">
        <v>0.5</v>
      </c>
      <c r="E34">
        <v>0.76</v>
      </c>
      <c r="F34">
        <v>0.76</v>
      </c>
      <c r="G34">
        <v>9683750</v>
      </c>
      <c r="I34" s="2">
        <f t="shared" si="0"/>
        <v>0.40740740740740744</v>
      </c>
      <c r="J34" s="2">
        <f t="shared" si="1"/>
        <v>0.3417492937220567</v>
      </c>
    </row>
    <row r="35" spans="1:10" x14ac:dyDescent="0.35">
      <c r="A35" s="1">
        <v>44166</v>
      </c>
      <c r="B35">
        <v>0.78</v>
      </c>
      <c r="C35">
        <v>1.74</v>
      </c>
      <c r="D35">
        <v>0.66</v>
      </c>
      <c r="E35">
        <v>1.4</v>
      </c>
      <c r="F35">
        <v>1.4</v>
      </c>
      <c r="G35">
        <v>99793500</v>
      </c>
      <c r="I35" s="2">
        <f t="shared" si="0"/>
        <v>0.84210526315789469</v>
      </c>
      <c r="J35" s="2">
        <f t="shared" si="1"/>
        <v>0.61090908232297314</v>
      </c>
    </row>
    <row r="36" spans="1:10" x14ac:dyDescent="0.35">
      <c r="A36" s="1">
        <v>44197</v>
      </c>
      <c r="B36">
        <v>1.42</v>
      </c>
      <c r="C36">
        <v>4.3</v>
      </c>
      <c r="D36">
        <v>1.36</v>
      </c>
      <c r="E36">
        <v>3.3</v>
      </c>
      <c r="F36">
        <v>3.3</v>
      </c>
      <c r="G36">
        <v>122973750</v>
      </c>
      <c r="I36" s="2">
        <f t="shared" si="0"/>
        <v>1.3571428571428572</v>
      </c>
      <c r="J36" s="2">
        <f t="shared" si="1"/>
        <v>0.8574502318512216</v>
      </c>
    </row>
    <row r="37" spans="1:10" x14ac:dyDescent="0.35">
      <c r="A37" s="1">
        <v>44228</v>
      </c>
      <c r="B37">
        <v>3.62</v>
      </c>
      <c r="C37">
        <v>9.66</v>
      </c>
      <c r="D37">
        <v>2.66</v>
      </c>
      <c r="E37">
        <v>4.96</v>
      </c>
      <c r="F37">
        <v>4.96</v>
      </c>
      <c r="G37">
        <v>511190600</v>
      </c>
      <c r="I37" s="2">
        <f t="shared" si="0"/>
        <v>0.50303030303030316</v>
      </c>
      <c r="J37" s="2">
        <f t="shared" si="1"/>
        <v>0.40748327226440167</v>
      </c>
    </row>
    <row r="38" spans="1:10" x14ac:dyDescent="0.35">
      <c r="A38" s="1">
        <v>44256</v>
      </c>
      <c r="B38">
        <v>5.18</v>
      </c>
      <c r="C38">
        <v>6.68</v>
      </c>
      <c r="D38">
        <v>3.32</v>
      </c>
      <c r="E38">
        <v>3.66</v>
      </c>
      <c r="F38">
        <v>3.66</v>
      </c>
      <c r="G38">
        <v>197577350</v>
      </c>
      <c r="I38" s="2">
        <f t="shared" si="0"/>
        <v>-0.26209677419354838</v>
      </c>
      <c r="J38" s="2">
        <f t="shared" si="1"/>
        <v>-0.30394259332356122</v>
      </c>
    </row>
    <row r="39" spans="1:10" x14ac:dyDescent="0.35">
      <c r="A39" s="1">
        <v>44287</v>
      </c>
      <c r="B39">
        <v>3.84</v>
      </c>
      <c r="C39">
        <v>4.9000000000000004</v>
      </c>
      <c r="D39">
        <v>2.54</v>
      </c>
      <c r="E39">
        <v>4.24</v>
      </c>
      <c r="F39">
        <v>4.24</v>
      </c>
      <c r="G39">
        <v>74911350</v>
      </c>
      <c r="I39" s="2">
        <f t="shared" si="0"/>
        <v>0.15846994535519121</v>
      </c>
      <c r="J39" s="2">
        <f t="shared" si="1"/>
        <v>0.14710012183059148</v>
      </c>
    </row>
    <row r="40" spans="1:10" x14ac:dyDescent="0.35">
      <c r="A40" s="1">
        <v>44317</v>
      </c>
      <c r="B40">
        <v>3.98</v>
      </c>
      <c r="C40">
        <v>4.84</v>
      </c>
      <c r="D40">
        <v>3.36</v>
      </c>
      <c r="E40">
        <v>4.76</v>
      </c>
      <c r="F40">
        <v>4.76</v>
      </c>
      <c r="G40">
        <v>56494200</v>
      </c>
      <c r="I40" s="2">
        <f t="shared" si="0"/>
        <v>0.12264150943396213</v>
      </c>
      <c r="J40" s="2">
        <f t="shared" si="1"/>
        <v>0.11568439899946212</v>
      </c>
    </row>
    <row r="41" spans="1:10" x14ac:dyDescent="0.35">
      <c r="A41" s="1">
        <v>44348</v>
      </c>
      <c r="B41">
        <v>4.82</v>
      </c>
      <c r="C41">
        <v>21.76</v>
      </c>
      <c r="D41">
        <v>4.82</v>
      </c>
      <c r="E41">
        <v>7.49</v>
      </c>
      <c r="F41">
        <v>7.49</v>
      </c>
      <c r="G41">
        <v>917505600</v>
      </c>
      <c r="I41" s="2">
        <f t="shared" si="0"/>
        <v>0.57352941176470607</v>
      </c>
      <c r="J41" s="2">
        <f t="shared" si="1"/>
        <v>0.4533211292857996</v>
      </c>
    </row>
    <row r="42" spans="1:10" x14ac:dyDescent="0.35">
      <c r="A42" s="1">
        <v>44378</v>
      </c>
      <c r="B42">
        <v>7.34</v>
      </c>
      <c r="C42">
        <v>8</v>
      </c>
      <c r="D42">
        <v>3.09</v>
      </c>
      <c r="E42">
        <v>3.5</v>
      </c>
      <c r="F42">
        <v>3.5</v>
      </c>
      <c r="G42">
        <v>446016300</v>
      </c>
      <c r="I42" s="2">
        <f t="shared" si="0"/>
        <v>-0.53271028037383172</v>
      </c>
      <c r="J42" s="2">
        <f t="shared" si="1"/>
        <v>-0.76080582903376015</v>
      </c>
    </row>
    <row r="43" spans="1:10" x14ac:dyDescent="0.35">
      <c r="A43" s="1">
        <v>44409</v>
      </c>
      <c r="B43">
        <v>3.5</v>
      </c>
      <c r="C43">
        <v>5.79</v>
      </c>
      <c r="D43">
        <v>2.8</v>
      </c>
      <c r="E43">
        <v>4.6500000000000004</v>
      </c>
      <c r="F43">
        <v>4.6500000000000004</v>
      </c>
      <c r="G43">
        <v>386558600</v>
      </c>
      <c r="I43" s="2">
        <f t="shared" si="0"/>
        <v>0.32857142857142874</v>
      </c>
      <c r="J43" s="2">
        <f t="shared" si="1"/>
        <v>0.28410425110389709</v>
      </c>
    </row>
    <row r="44" spans="1:10" x14ac:dyDescent="0.35">
      <c r="A44" s="1">
        <v>44440</v>
      </c>
      <c r="B44">
        <v>4.6100000000000003</v>
      </c>
      <c r="C44">
        <v>6.55</v>
      </c>
      <c r="D44">
        <v>4.42</v>
      </c>
      <c r="E44">
        <v>5.78</v>
      </c>
      <c r="F44">
        <v>5.78</v>
      </c>
      <c r="G44">
        <v>475243600</v>
      </c>
      <c r="I44" s="2">
        <f t="shared" si="0"/>
        <v>0.24301075268817196</v>
      </c>
      <c r="J44" s="2">
        <f t="shared" si="1"/>
        <v>0.21753646308502109</v>
      </c>
    </row>
    <row r="45" spans="1:10" x14ac:dyDescent="0.35">
      <c r="A45" s="1">
        <v>44470</v>
      </c>
      <c r="B45">
        <v>5.87</v>
      </c>
      <c r="C45">
        <v>5.88</v>
      </c>
      <c r="D45">
        <v>4.05</v>
      </c>
      <c r="E45">
        <v>4.7</v>
      </c>
      <c r="F45">
        <v>4.7</v>
      </c>
      <c r="G45">
        <v>159427200</v>
      </c>
      <c r="I45" s="2">
        <f t="shared" si="0"/>
        <v>-0.18685121107266434</v>
      </c>
      <c r="J45" s="2">
        <f t="shared" si="1"/>
        <v>-0.20684117396827317</v>
      </c>
    </row>
    <row r="46" spans="1:10" x14ac:dyDescent="0.35">
      <c r="A46" s="1">
        <v>44501</v>
      </c>
      <c r="B46">
        <v>4.83</v>
      </c>
      <c r="C46">
        <v>5.49</v>
      </c>
      <c r="D46">
        <v>3.47</v>
      </c>
      <c r="E46">
        <v>3.67</v>
      </c>
      <c r="F46">
        <v>3.67</v>
      </c>
      <c r="G46">
        <v>146238900</v>
      </c>
      <c r="I46" s="2">
        <f t="shared" si="0"/>
        <v>-0.2191489361702128</v>
      </c>
      <c r="J46" s="2">
        <f t="shared" si="1"/>
        <v>-0.24737084664953404</v>
      </c>
    </row>
    <row r="47" spans="1:10" x14ac:dyDescent="0.35">
      <c r="A47" s="1">
        <v>44531</v>
      </c>
      <c r="B47">
        <v>3.75</v>
      </c>
      <c r="C47">
        <v>3.82</v>
      </c>
      <c r="D47">
        <v>2.4300000000000002</v>
      </c>
      <c r="E47">
        <v>2.46</v>
      </c>
      <c r="F47">
        <v>2.46</v>
      </c>
      <c r="G47">
        <v>176235300</v>
      </c>
      <c r="I47" s="2">
        <f t="shared" si="0"/>
        <v>-0.32970027247956402</v>
      </c>
      <c r="J47" s="2">
        <f t="shared" si="1"/>
        <v>-0.40003031212220747</v>
      </c>
    </row>
    <row r="48" spans="1:10" x14ac:dyDescent="0.35">
      <c r="A48" s="1">
        <v>44562</v>
      </c>
      <c r="B48">
        <v>2.5</v>
      </c>
      <c r="C48">
        <v>2.95</v>
      </c>
      <c r="D48">
        <v>1.38</v>
      </c>
      <c r="E48">
        <v>1.67</v>
      </c>
      <c r="F48">
        <v>1.67</v>
      </c>
      <c r="G48">
        <v>118655500</v>
      </c>
      <c r="I48" s="2">
        <f t="shared" si="0"/>
        <v>-0.32113821138211385</v>
      </c>
      <c r="J48" s="2">
        <f t="shared" si="1"/>
        <v>-0.38733772351560775</v>
      </c>
    </row>
    <row r="49" spans="1:10" x14ac:dyDescent="0.35">
      <c r="A49" s="1">
        <v>44593</v>
      </c>
      <c r="B49">
        <v>1.7</v>
      </c>
      <c r="C49">
        <v>2.16</v>
      </c>
      <c r="D49">
        <v>1.44</v>
      </c>
      <c r="E49">
        <v>2.15</v>
      </c>
      <c r="F49">
        <v>2.15</v>
      </c>
      <c r="G49">
        <v>102216900</v>
      </c>
      <c r="I49" s="2">
        <f t="shared" si="0"/>
        <v>0.28742514970059885</v>
      </c>
      <c r="J49" s="2">
        <f t="shared" si="1"/>
        <v>0.25264421571090773</v>
      </c>
    </row>
    <row r="50" spans="1:10" x14ac:dyDescent="0.35">
      <c r="A50" s="1">
        <v>44621</v>
      </c>
      <c r="B50">
        <v>2.1800000000000002</v>
      </c>
      <c r="C50">
        <v>2.19</v>
      </c>
      <c r="D50">
        <v>1.4</v>
      </c>
      <c r="E50">
        <v>1.67</v>
      </c>
      <c r="F50">
        <v>1.67</v>
      </c>
      <c r="G50">
        <v>137765800</v>
      </c>
      <c r="I50" s="2">
        <f t="shared" si="0"/>
        <v>-0.22325581395348837</v>
      </c>
      <c r="J50" s="2">
        <f t="shared" si="1"/>
        <v>-0.25264421571090767</v>
      </c>
    </row>
    <row r="51" spans="1:10" x14ac:dyDescent="0.35">
      <c r="A51" s="1">
        <v>44652</v>
      </c>
      <c r="B51">
        <v>1.7</v>
      </c>
      <c r="C51">
        <v>1.81</v>
      </c>
      <c r="D51">
        <v>1.1499999999999999</v>
      </c>
      <c r="E51">
        <v>1.2</v>
      </c>
      <c r="F51">
        <v>1.2</v>
      </c>
      <c r="G51">
        <v>83597000</v>
      </c>
      <c r="I51" s="2">
        <f t="shared" si="0"/>
        <v>-0.28143712574850299</v>
      </c>
      <c r="J51" s="2">
        <f t="shared" si="1"/>
        <v>-0.33050206963470913</v>
      </c>
    </row>
    <row r="52" spans="1:10" x14ac:dyDescent="0.35">
      <c r="A52" s="1">
        <v>44682</v>
      </c>
      <c r="B52">
        <v>1.2</v>
      </c>
      <c r="C52">
        <v>1.99</v>
      </c>
      <c r="D52">
        <v>1.03</v>
      </c>
      <c r="E52">
        <v>1.92</v>
      </c>
      <c r="F52">
        <v>1.92</v>
      </c>
      <c r="G52">
        <v>96585800</v>
      </c>
      <c r="I52" s="2">
        <f t="shared" si="0"/>
        <v>0.60000000000000009</v>
      </c>
      <c r="J52" s="2">
        <f t="shared" si="1"/>
        <v>0.47000362924573563</v>
      </c>
    </row>
    <row r="53" spans="1:10" x14ac:dyDescent="0.35">
      <c r="A53" s="1">
        <v>44713</v>
      </c>
      <c r="B53">
        <v>1.91</v>
      </c>
      <c r="C53">
        <v>2.0499999999999998</v>
      </c>
      <c r="D53">
        <v>0.98</v>
      </c>
      <c r="E53">
        <v>1.03</v>
      </c>
      <c r="F53">
        <v>1.03</v>
      </c>
      <c r="G53">
        <v>200842900</v>
      </c>
      <c r="I53" s="2">
        <f t="shared" si="0"/>
        <v>-0.46354166666666663</v>
      </c>
      <c r="J53" s="2">
        <f t="shared" si="1"/>
        <v>-0.62276638379814575</v>
      </c>
    </row>
    <row r="54" spans="1:10" x14ac:dyDescent="0.35">
      <c r="A54" s="1">
        <v>44743</v>
      </c>
      <c r="B54">
        <v>1.03</v>
      </c>
      <c r="C54">
        <v>1.0900000000000001</v>
      </c>
      <c r="D54">
        <v>0.88</v>
      </c>
      <c r="E54">
        <v>0.9</v>
      </c>
      <c r="F54">
        <v>0.9</v>
      </c>
      <c r="G54">
        <v>88080800</v>
      </c>
      <c r="I54" s="2">
        <f t="shared" si="0"/>
        <v>-0.12621359223300976</v>
      </c>
      <c r="J54" s="2">
        <f t="shared" si="1"/>
        <v>-0.13491931789937076</v>
      </c>
    </row>
    <row r="55" spans="1:10" x14ac:dyDescent="0.35">
      <c r="A55" s="1">
        <v>44774</v>
      </c>
      <c r="B55">
        <v>0.91</v>
      </c>
      <c r="C55">
        <v>1</v>
      </c>
      <c r="D55">
        <v>0.76</v>
      </c>
      <c r="E55">
        <v>0.87</v>
      </c>
      <c r="F55">
        <v>0.87</v>
      </c>
      <c r="G55">
        <v>91752600</v>
      </c>
      <c r="I55" s="2">
        <f t="shared" si="0"/>
        <v>-3.3333333333333326E-2</v>
      </c>
      <c r="J55" s="2">
        <f t="shared" si="1"/>
        <v>-3.3901551675681339E-2</v>
      </c>
    </row>
    <row r="56" spans="1:10" x14ac:dyDescent="0.35">
      <c r="A56" s="1">
        <v>44805</v>
      </c>
      <c r="B56">
        <v>0.83</v>
      </c>
      <c r="C56">
        <v>0.86</v>
      </c>
      <c r="D56">
        <v>0.64</v>
      </c>
      <c r="E56">
        <v>0.65</v>
      </c>
      <c r="F56">
        <v>0.65</v>
      </c>
      <c r="G56">
        <v>92691800</v>
      </c>
      <c r="I56" s="2">
        <f t="shared" si="0"/>
        <v>-0.25287356321839083</v>
      </c>
      <c r="J56" s="2">
        <f t="shared" si="1"/>
        <v>-0.29152084875894663</v>
      </c>
    </row>
    <row r="57" spans="1:10" x14ac:dyDescent="0.35">
      <c r="A57" s="1">
        <v>44835</v>
      </c>
      <c r="B57">
        <v>0.66</v>
      </c>
      <c r="C57">
        <v>1.35</v>
      </c>
      <c r="D57">
        <v>0.63</v>
      </c>
      <c r="E57">
        <v>1.06</v>
      </c>
      <c r="F57">
        <v>1.06</v>
      </c>
      <c r="G57">
        <v>228695100</v>
      </c>
      <c r="I57" s="2">
        <f t="shared" si="0"/>
        <v>0.63076923076923075</v>
      </c>
      <c r="J57" s="2">
        <f t="shared" si="1"/>
        <v>0.48905182421643001</v>
      </c>
    </row>
    <row r="58" spans="1:10" x14ac:dyDescent="0.35">
      <c r="A58" s="1">
        <v>44866</v>
      </c>
      <c r="B58">
        <v>1.1399999999999999</v>
      </c>
      <c r="C58">
        <v>2.27</v>
      </c>
      <c r="D58">
        <v>1.08</v>
      </c>
      <c r="E58">
        <v>1.9</v>
      </c>
      <c r="F58">
        <v>1.9</v>
      </c>
      <c r="G58">
        <v>341196200</v>
      </c>
      <c r="I58" s="2">
        <f t="shared" si="0"/>
        <v>0.79245283018867907</v>
      </c>
      <c r="J58" s="2">
        <f t="shared" si="1"/>
        <v>0.58358497804841891</v>
      </c>
    </row>
    <row r="59" spans="1:10" x14ac:dyDescent="0.35">
      <c r="A59" s="1">
        <v>44896</v>
      </c>
      <c r="B59">
        <v>1.86</v>
      </c>
      <c r="C59">
        <v>2.34</v>
      </c>
      <c r="D59">
        <v>0.98</v>
      </c>
      <c r="E59">
        <v>1.19</v>
      </c>
      <c r="F59">
        <v>1.19</v>
      </c>
      <c r="G59">
        <v>280288800</v>
      </c>
      <c r="I59" s="2">
        <f t="shared" si="0"/>
        <v>-0.37368421052631584</v>
      </c>
      <c r="J59" s="2">
        <f t="shared" si="1"/>
        <v>-0.46790057904895682</v>
      </c>
    </row>
    <row r="60" spans="1:10" x14ac:dyDescent="0.35">
      <c r="A60" s="1">
        <v>44927</v>
      </c>
      <c r="B60">
        <v>1.19</v>
      </c>
      <c r="C60">
        <v>1.23</v>
      </c>
      <c r="D60">
        <v>0.94</v>
      </c>
      <c r="E60">
        <v>1.01</v>
      </c>
      <c r="F60">
        <v>1.01</v>
      </c>
      <c r="G60">
        <v>67438700</v>
      </c>
      <c r="I60" s="2">
        <f t="shared" si="0"/>
        <v>-0.15126050420168058</v>
      </c>
      <c r="J60" s="2">
        <f t="shared" si="1"/>
        <v>-0.16400297627026983</v>
      </c>
    </row>
    <row r="61" spans="1:10" x14ac:dyDescent="0.35">
      <c r="A61" s="1">
        <v>44958</v>
      </c>
      <c r="B61">
        <v>1</v>
      </c>
      <c r="C61">
        <v>1.07</v>
      </c>
      <c r="D61">
        <v>0.63</v>
      </c>
      <c r="E61">
        <v>0.64</v>
      </c>
      <c r="F61">
        <v>0.64</v>
      </c>
      <c r="G61">
        <v>123708900</v>
      </c>
      <c r="I61" s="2">
        <f t="shared" si="0"/>
        <v>-0.36633663366336633</v>
      </c>
      <c r="J61" s="2">
        <f t="shared" si="1"/>
        <v>-0.45623743348158757</v>
      </c>
    </row>
    <row r="62" spans="1:10" x14ac:dyDescent="0.35">
      <c r="A62" s="1">
        <v>44986</v>
      </c>
      <c r="B62">
        <v>0.65</v>
      </c>
      <c r="C62">
        <v>0.66</v>
      </c>
      <c r="D62">
        <v>0.56000000000000005</v>
      </c>
      <c r="E62">
        <v>0.56000000000000005</v>
      </c>
      <c r="F62">
        <v>0.56000000000000005</v>
      </c>
      <c r="G62">
        <v>60272200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6338A-383E-4F11-BE6C-1DCAD12AC3AD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PG</v>
      </c>
    </row>
    <row r="2" spans="1:13" x14ac:dyDescent="0.35">
      <c r="A2" s="1">
        <v>43160</v>
      </c>
      <c r="B2">
        <v>78.400002000000001</v>
      </c>
      <c r="C2">
        <v>80.75</v>
      </c>
      <c r="D2">
        <v>75.809997999999993</v>
      </c>
      <c r="E2">
        <v>79.279999000000004</v>
      </c>
      <c r="F2">
        <v>69.282341000000002</v>
      </c>
      <c r="G2">
        <v>211186000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https://query1.finance.yahoo.com/v7/finance/download/PG?period1=1518048000&amp;period2=1678233600&amp;interval=1mo&amp;events=history&amp;includeAdjustedClose=true</v>
      </c>
    </row>
    <row r="3" spans="1:13" x14ac:dyDescent="0.35">
      <c r="A3" s="1">
        <v>43191</v>
      </c>
      <c r="B3">
        <v>79.260002</v>
      </c>
      <c r="C3">
        <v>79.519997000000004</v>
      </c>
      <c r="D3">
        <v>71.949996999999996</v>
      </c>
      <c r="E3">
        <v>72.339995999999999</v>
      </c>
      <c r="F3">
        <v>63.217525000000002</v>
      </c>
      <c r="G3">
        <v>214265200</v>
      </c>
      <c r="I3" s="2">
        <f>F3/F2-1</f>
        <v>-8.7537688716378681E-2</v>
      </c>
      <c r="J3" s="2">
        <f>LN(F3/F2)</f>
        <v>-9.1608497081351353E-2</v>
      </c>
    </row>
    <row r="4" spans="1:13" x14ac:dyDescent="0.35">
      <c r="A4" s="1">
        <v>43221</v>
      </c>
      <c r="B4">
        <v>72.050003000000004</v>
      </c>
      <c r="C4">
        <v>75.019997000000004</v>
      </c>
      <c r="D4">
        <v>70.730002999999996</v>
      </c>
      <c r="E4">
        <v>73.169998000000007</v>
      </c>
      <c r="F4">
        <v>64.534569000000005</v>
      </c>
      <c r="G4">
        <v>184831100</v>
      </c>
      <c r="I4" s="2">
        <f t="shared" ref="I4:I61" si="0">F4/F3-1</f>
        <v>2.0833526779164613E-2</v>
      </c>
      <c r="J4" s="2">
        <f t="shared" ref="J4:J61" si="1">LN(F4/F3)</f>
        <v>2.0619476700674898E-2</v>
      </c>
    </row>
    <row r="5" spans="1:13" x14ac:dyDescent="0.35">
      <c r="A5" s="1">
        <v>43252</v>
      </c>
      <c r="B5">
        <v>73.330001999999993</v>
      </c>
      <c r="C5">
        <v>78.709998999999996</v>
      </c>
      <c r="D5">
        <v>72.860000999999997</v>
      </c>
      <c r="E5">
        <v>78.059997999999993</v>
      </c>
      <c r="F5">
        <v>68.847435000000004</v>
      </c>
      <c r="G5">
        <v>191430600</v>
      </c>
      <c r="I5" s="2">
        <f t="shared" si="0"/>
        <v>6.6830321590898079E-2</v>
      </c>
      <c r="J5" s="2">
        <f t="shared" si="1"/>
        <v>6.4691935860397717E-2</v>
      </c>
    </row>
    <row r="6" spans="1:13" x14ac:dyDescent="0.35">
      <c r="A6" s="1">
        <v>43282</v>
      </c>
      <c r="B6">
        <v>77.5</v>
      </c>
      <c r="C6">
        <v>80.980002999999996</v>
      </c>
      <c r="D6">
        <v>77.419998000000007</v>
      </c>
      <c r="E6">
        <v>80.879997000000003</v>
      </c>
      <c r="F6">
        <v>71.334632999999997</v>
      </c>
      <c r="G6">
        <v>167374200</v>
      </c>
      <c r="I6" s="2">
        <f t="shared" si="0"/>
        <v>3.6126226053301735E-2</v>
      </c>
      <c r="J6" s="2">
        <f t="shared" si="1"/>
        <v>3.5488976235212639E-2</v>
      </c>
    </row>
    <row r="7" spans="1:13" x14ac:dyDescent="0.35">
      <c r="A7" s="1">
        <v>43313</v>
      </c>
      <c r="B7">
        <v>80.419998000000007</v>
      </c>
      <c r="C7">
        <v>84.199996999999996</v>
      </c>
      <c r="D7">
        <v>80.110000999999997</v>
      </c>
      <c r="E7">
        <v>82.949996999999996</v>
      </c>
      <c r="F7">
        <v>73.824318000000005</v>
      </c>
      <c r="G7">
        <v>147692700</v>
      </c>
      <c r="I7" s="2">
        <f t="shared" si="0"/>
        <v>3.4901490276118885E-2</v>
      </c>
      <c r="J7" s="2">
        <f t="shared" si="1"/>
        <v>3.430624371039389E-2</v>
      </c>
    </row>
    <row r="8" spans="1:13" x14ac:dyDescent="0.35">
      <c r="A8" s="1">
        <v>43344</v>
      </c>
      <c r="B8">
        <v>82.480002999999996</v>
      </c>
      <c r="C8">
        <v>86.279999000000004</v>
      </c>
      <c r="D8">
        <v>81.25</v>
      </c>
      <c r="E8">
        <v>83.230002999999996</v>
      </c>
      <c r="F8">
        <v>74.073516999999995</v>
      </c>
      <c r="G8">
        <v>137121300</v>
      </c>
      <c r="I8" s="2">
        <f t="shared" si="0"/>
        <v>3.3755679260050186E-3</v>
      </c>
      <c r="J8" s="2">
        <f t="shared" si="1"/>
        <v>3.3698834851457111E-3</v>
      </c>
    </row>
    <row r="9" spans="1:13" x14ac:dyDescent="0.35">
      <c r="A9" s="1">
        <v>43374</v>
      </c>
      <c r="B9">
        <v>83.309997999999993</v>
      </c>
      <c r="C9">
        <v>90.699996999999996</v>
      </c>
      <c r="D9">
        <v>78.489998</v>
      </c>
      <c r="E9">
        <v>88.68</v>
      </c>
      <c r="F9">
        <v>78.923942999999994</v>
      </c>
      <c r="G9">
        <v>273769800</v>
      </c>
      <c r="I9" s="2">
        <f t="shared" si="0"/>
        <v>6.5481243451691373E-2</v>
      </c>
      <c r="J9" s="2">
        <f t="shared" si="1"/>
        <v>6.3426568883704015E-2</v>
      </c>
    </row>
    <row r="10" spans="1:13" x14ac:dyDescent="0.35">
      <c r="A10" s="1">
        <v>43405</v>
      </c>
      <c r="B10">
        <v>88.809997999999993</v>
      </c>
      <c r="C10">
        <v>94.809997999999993</v>
      </c>
      <c r="D10">
        <v>88.18</v>
      </c>
      <c r="E10">
        <v>94.510002</v>
      </c>
      <c r="F10">
        <v>84.855796999999995</v>
      </c>
      <c r="G10">
        <v>214198200</v>
      </c>
      <c r="I10" s="2">
        <f t="shared" si="0"/>
        <v>7.5159118697351479E-2</v>
      </c>
      <c r="J10" s="2">
        <f t="shared" si="1"/>
        <v>7.2468668019017773E-2</v>
      </c>
    </row>
    <row r="11" spans="1:13" x14ac:dyDescent="0.35">
      <c r="A11" s="1">
        <v>43435</v>
      </c>
      <c r="B11">
        <v>94.669998000000007</v>
      </c>
      <c r="C11">
        <v>96.900002000000001</v>
      </c>
      <c r="D11">
        <v>86.739998</v>
      </c>
      <c r="E11">
        <v>91.919998000000007</v>
      </c>
      <c r="F11">
        <v>82.530349999999999</v>
      </c>
      <c r="G11">
        <v>224359900</v>
      </c>
      <c r="I11" s="2">
        <f t="shared" si="0"/>
        <v>-2.7404692221557947E-2</v>
      </c>
      <c r="J11" s="2">
        <f t="shared" si="1"/>
        <v>-2.7787205434492125E-2</v>
      </c>
    </row>
    <row r="12" spans="1:13" x14ac:dyDescent="0.35">
      <c r="A12" s="1">
        <v>43466</v>
      </c>
      <c r="B12">
        <v>91.029999000000004</v>
      </c>
      <c r="C12">
        <v>96.809997999999993</v>
      </c>
      <c r="D12">
        <v>89.080001999999993</v>
      </c>
      <c r="E12">
        <v>96.470000999999996</v>
      </c>
      <c r="F12">
        <v>86.615577999999999</v>
      </c>
      <c r="G12">
        <v>225455800</v>
      </c>
      <c r="I12" s="2">
        <f t="shared" si="0"/>
        <v>4.9499705259943738E-2</v>
      </c>
      <c r="J12" s="2">
        <f t="shared" si="1"/>
        <v>4.8313579439963061E-2</v>
      </c>
    </row>
    <row r="13" spans="1:13" x14ac:dyDescent="0.35">
      <c r="A13" s="1">
        <v>43497</v>
      </c>
      <c r="B13">
        <v>96.349997999999999</v>
      </c>
      <c r="C13">
        <v>100.449997</v>
      </c>
      <c r="D13">
        <v>95.989998</v>
      </c>
      <c r="E13">
        <v>98.550003000000004</v>
      </c>
      <c r="F13">
        <v>89.182929999999999</v>
      </c>
      <c r="G13">
        <v>176165700</v>
      </c>
      <c r="I13" s="2">
        <f t="shared" si="0"/>
        <v>2.9640765082696863E-2</v>
      </c>
      <c r="J13" s="2">
        <f t="shared" si="1"/>
        <v>2.9209969642155179E-2</v>
      </c>
    </row>
    <row r="14" spans="1:13" x14ac:dyDescent="0.35">
      <c r="A14" s="1">
        <v>43525</v>
      </c>
      <c r="B14">
        <v>98.610000999999997</v>
      </c>
      <c r="C14">
        <v>104.150002</v>
      </c>
      <c r="D14">
        <v>97.75</v>
      </c>
      <c r="E14">
        <v>104.050003</v>
      </c>
      <c r="F14">
        <v>94.160172000000003</v>
      </c>
      <c r="G14">
        <v>180275300</v>
      </c>
      <c r="I14" s="2">
        <f t="shared" si="0"/>
        <v>5.5809357239104074E-2</v>
      </c>
      <c r="J14" s="2">
        <f t="shared" si="1"/>
        <v>5.4307636068525914E-2</v>
      </c>
    </row>
    <row r="15" spans="1:13" x14ac:dyDescent="0.35">
      <c r="A15" s="1">
        <v>43556</v>
      </c>
      <c r="B15">
        <v>104.230003</v>
      </c>
      <c r="C15">
        <v>107.199997</v>
      </c>
      <c r="D15">
        <v>102.129997</v>
      </c>
      <c r="E15">
        <v>106.480003</v>
      </c>
      <c r="F15">
        <v>96.359206999999998</v>
      </c>
      <c r="G15">
        <v>148284900</v>
      </c>
      <c r="I15" s="2">
        <f t="shared" si="0"/>
        <v>2.3354194807545525E-2</v>
      </c>
      <c r="J15" s="2">
        <f t="shared" si="1"/>
        <v>2.3085658528627467E-2</v>
      </c>
    </row>
    <row r="16" spans="1:13" x14ac:dyDescent="0.35">
      <c r="A16" s="1">
        <v>43586</v>
      </c>
      <c r="B16">
        <v>106.150002</v>
      </c>
      <c r="C16">
        <v>108.68</v>
      </c>
      <c r="D16">
        <v>102.410004</v>
      </c>
      <c r="E16">
        <v>102.910004</v>
      </c>
      <c r="F16">
        <v>93.785972999999998</v>
      </c>
      <c r="G16">
        <v>139582600</v>
      </c>
      <c r="I16" s="2">
        <f t="shared" si="0"/>
        <v>-2.670459917753365E-2</v>
      </c>
      <c r="J16" s="2">
        <f t="shared" si="1"/>
        <v>-2.7067644905078046E-2</v>
      </c>
      <c r="M16" s="4"/>
    </row>
    <row r="17" spans="1:13" x14ac:dyDescent="0.35">
      <c r="A17" s="1">
        <v>43617</v>
      </c>
      <c r="B17">
        <v>103.150002</v>
      </c>
      <c r="C17">
        <v>112.629997</v>
      </c>
      <c r="D17">
        <v>102.400002</v>
      </c>
      <c r="E17">
        <v>109.650002</v>
      </c>
      <c r="F17">
        <v>99.928391000000005</v>
      </c>
      <c r="G17">
        <v>151126800</v>
      </c>
      <c r="I17" s="2">
        <f t="shared" si="0"/>
        <v>6.5493994501715225E-2</v>
      </c>
      <c r="J17" s="2">
        <f t="shared" si="1"/>
        <v>6.3438536221284383E-2</v>
      </c>
      <c r="M17" s="4"/>
    </row>
    <row r="18" spans="1:13" x14ac:dyDescent="0.35">
      <c r="A18" s="1">
        <v>43647</v>
      </c>
      <c r="B18">
        <v>109.91999800000001</v>
      </c>
      <c r="C18">
        <v>121.760002</v>
      </c>
      <c r="D18">
        <v>109.610001</v>
      </c>
      <c r="E18">
        <v>118.040001</v>
      </c>
      <c r="F18">
        <v>107.574524</v>
      </c>
      <c r="G18">
        <v>166952300</v>
      </c>
      <c r="I18" s="2">
        <f t="shared" si="0"/>
        <v>7.6516122430110967E-2</v>
      </c>
      <c r="J18" s="2">
        <f t="shared" si="1"/>
        <v>7.3730014421799175E-2</v>
      </c>
    </row>
    <row r="19" spans="1:13" x14ac:dyDescent="0.35">
      <c r="A19" s="1">
        <v>43678</v>
      </c>
      <c r="B19">
        <v>118.55999799999999</v>
      </c>
      <c r="C19">
        <v>122</v>
      </c>
      <c r="D19">
        <v>112.68</v>
      </c>
      <c r="E19">
        <v>120.230003</v>
      </c>
      <c r="F19">
        <v>110.279968</v>
      </c>
      <c r="G19">
        <v>164651400</v>
      </c>
      <c r="I19" s="2">
        <f t="shared" si="0"/>
        <v>2.5149486136698984E-2</v>
      </c>
      <c r="J19" s="2">
        <f t="shared" si="1"/>
        <v>2.4838442090097976E-2</v>
      </c>
    </row>
    <row r="20" spans="1:13" x14ac:dyDescent="0.35">
      <c r="A20" s="1">
        <v>43709</v>
      </c>
      <c r="B20">
        <v>119.790001</v>
      </c>
      <c r="C20">
        <v>125.360001</v>
      </c>
      <c r="D20">
        <v>119.019997</v>
      </c>
      <c r="E20">
        <v>124.379997</v>
      </c>
      <c r="F20">
        <v>114.086502</v>
      </c>
      <c r="G20">
        <v>139990300</v>
      </c>
      <c r="I20" s="2">
        <f t="shared" si="0"/>
        <v>3.451700312426631E-2</v>
      </c>
      <c r="J20" s="2">
        <f t="shared" si="1"/>
        <v>3.3934654147912566E-2</v>
      </c>
    </row>
    <row r="21" spans="1:13" x14ac:dyDescent="0.35">
      <c r="A21" s="1">
        <v>43739</v>
      </c>
      <c r="B21">
        <v>124.360001</v>
      </c>
      <c r="C21">
        <v>125.769997</v>
      </c>
      <c r="D21">
        <v>116.16999800000001</v>
      </c>
      <c r="E21">
        <v>124.510002</v>
      </c>
      <c r="F21">
        <v>114.20574999999999</v>
      </c>
      <c r="G21">
        <v>151910300</v>
      </c>
      <c r="I21" s="2">
        <f t="shared" si="0"/>
        <v>1.0452419691155956E-3</v>
      </c>
      <c r="J21" s="2">
        <f t="shared" si="1"/>
        <v>1.0446960840834445E-3</v>
      </c>
    </row>
    <row r="22" spans="1:13" x14ac:dyDescent="0.35">
      <c r="A22" s="1">
        <v>43770</v>
      </c>
      <c r="B22">
        <v>124.83000199999999</v>
      </c>
      <c r="C22">
        <v>125.139999</v>
      </c>
      <c r="D22">
        <v>118.239998</v>
      </c>
      <c r="E22">
        <v>122.05999799999999</v>
      </c>
      <c r="F22">
        <v>112.673683</v>
      </c>
      <c r="G22">
        <v>125206800</v>
      </c>
      <c r="I22" s="2">
        <f t="shared" si="0"/>
        <v>-1.3414972538598136E-2</v>
      </c>
      <c r="J22" s="2">
        <f t="shared" si="1"/>
        <v>-1.350576619325341E-2</v>
      </c>
    </row>
    <row r="23" spans="1:13" x14ac:dyDescent="0.35">
      <c r="A23" s="1">
        <v>43800</v>
      </c>
      <c r="B23">
        <v>121.94000200000001</v>
      </c>
      <c r="C23">
        <v>126.599998</v>
      </c>
      <c r="D23">
        <v>120.959999</v>
      </c>
      <c r="E23">
        <v>124.900002</v>
      </c>
      <c r="F23">
        <v>115.295288</v>
      </c>
      <c r="G23">
        <v>137843900</v>
      </c>
      <c r="I23" s="2">
        <f t="shared" si="0"/>
        <v>2.3267234461484598E-2</v>
      </c>
      <c r="J23" s="2">
        <f t="shared" si="1"/>
        <v>2.3000679113412102E-2</v>
      </c>
    </row>
    <row r="24" spans="1:13" x14ac:dyDescent="0.35">
      <c r="A24" s="1">
        <v>43831</v>
      </c>
      <c r="B24">
        <v>124.5</v>
      </c>
      <c r="C24">
        <v>127</v>
      </c>
      <c r="D24">
        <v>121.860001</v>
      </c>
      <c r="E24">
        <v>124.620003</v>
      </c>
      <c r="F24">
        <v>115.03679700000001</v>
      </c>
      <c r="G24">
        <v>154118600</v>
      </c>
      <c r="I24" s="2">
        <f t="shared" si="0"/>
        <v>-2.2419910170136115E-3</v>
      </c>
      <c r="J24" s="2">
        <f t="shared" si="1"/>
        <v>-2.2445080416753078E-3</v>
      </c>
      <c r="M24" s="4"/>
    </row>
    <row r="25" spans="1:13" x14ac:dyDescent="0.35">
      <c r="A25" s="1">
        <v>43862</v>
      </c>
      <c r="B25">
        <v>124.660004</v>
      </c>
      <c r="C25">
        <v>128.08999600000001</v>
      </c>
      <c r="D25">
        <v>106.66999800000001</v>
      </c>
      <c r="E25">
        <v>113.230003</v>
      </c>
      <c r="F25">
        <v>105.14370700000001</v>
      </c>
      <c r="G25">
        <v>149843900</v>
      </c>
      <c r="I25" s="2">
        <f t="shared" si="0"/>
        <v>-8.5999352016033592E-2</v>
      </c>
      <c r="J25" s="2">
        <f t="shared" si="1"/>
        <v>-8.9923998574226963E-2</v>
      </c>
      <c r="M25" s="4"/>
    </row>
    <row r="26" spans="1:13" x14ac:dyDescent="0.35">
      <c r="A26" s="1">
        <v>43891</v>
      </c>
      <c r="B26">
        <v>113.19000200000001</v>
      </c>
      <c r="C26">
        <v>124.69000200000001</v>
      </c>
      <c r="D26">
        <v>94.339995999999999</v>
      </c>
      <c r="E26">
        <v>110</v>
      </c>
      <c r="F26">
        <v>102.144356</v>
      </c>
      <c r="G26">
        <v>343541300</v>
      </c>
      <c r="I26" s="2">
        <f t="shared" si="0"/>
        <v>-2.8526205567395491E-2</v>
      </c>
      <c r="J26" s="2">
        <f t="shared" si="1"/>
        <v>-2.8940984864426873E-2</v>
      </c>
    </row>
    <row r="27" spans="1:13" x14ac:dyDescent="0.35">
      <c r="A27" s="1">
        <v>43922</v>
      </c>
      <c r="B27">
        <v>107.949997</v>
      </c>
      <c r="C27">
        <v>124.989998</v>
      </c>
      <c r="D27">
        <v>107</v>
      </c>
      <c r="E27">
        <v>117.870003</v>
      </c>
      <c r="F27">
        <v>109.45233899999999</v>
      </c>
      <c r="G27">
        <v>245058600</v>
      </c>
      <c r="I27" s="2">
        <f t="shared" si="0"/>
        <v>7.154563684360582E-2</v>
      </c>
      <c r="J27" s="2">
        <f t="shared" si="1"/>
        <v>6.910212657242934E-2</v>
      </c>
    </row>
    <row r="28" spans="1:13" x14ac:dyDescent="0.35">
      <c r="A28" s="1">
        <v>43952</v>
      </c>
      <c r="B28">
        <v>117.599998</v>
      </c>
      <c r="C28">
        <v>118.370003</v>
      </c>
      <c r="D28">
        <v>111.25</v>
      </c>
      <c r="E28">
        <v>115.91999800000001</v>
      </c>
      <c r="F28">
        <v>108.359444</v>
      </c>
      <c r="G28">
        <v>157315400</v>
      </c>
      <c r="I28" s="2">
        <f t="shared" si="0"/>
        <v>-9.9851223828117952E-3</v>
      </c>
      <c r="J28" s="2">
        <f t="shared" si="1"/>
        <v>-1.0035308070269439E-2</v>
      </c>
    </row>
    <row r="29" spans="1:13" x14ac:dyDescent="0.35">
      <c r="A29" s="1">
        <v>43983</v>
      </c>
      <c r="B29">
        <v>116</v>
      </c>
      <c r="C29">
        <v>121.82</v>
      </c>
      <c r="D29">
        <v>113.760002</v>
      </c>
      <c r="E29">
        <v>119.57</v>
      </c>
      <c r="F29">
        <v>111.771393</v>
      </c>
      <c r="G29">
        <v>175954500</v>
      </c>
      <c r="I29" s="2">
        <f t="shared" si="0"/>
        <v>3.1487324722707211E-2</v>
      </c>
      <c r="J29" s="2">
        <f t="shared" si="1"/>
        <v>3.1001765254645378E-2</v>
      </c>
    </row>
    <row r="30" spans="1:13" x14ac:dyDescent="0.35">
      <c r="A30" s="1">
        <v>44013</v>
      </c>
      <c r="B30">
        <v>119.650002</v>
      </c>
      <c r="C30">
        <v>132.029999</v>
      </c>
      <c r="D30">
        <v>118.900002</v>
      </c>
      <c r="E30">
        <v>131.11999499999999</v>
      </c>
      <c r="F30">
        <v>122.568085</v>
      </c>
      <c r="G30">
        <v>142767200</v>
      </c>
      <c r="I30" s="2">
        <f t="shared" si="0"/>
        <v>9.6596201498535539E-2</v>
      </c>
      <c r="J30" s="2">
        <f t="shared" si="1"/>
        <v>9.2211020092094031E-2</v>
      </c>
    </row>
    <row r="31" spans="1:13" x14ac:dyDescent="0.35">
      <c r="A31" s="1">
        <v>44044</v>
      </c>
      <c r="B31">
        <v>130.470001</v>
      </c>
      <c r="C31">
        <v>139.69000199999999</v>
      </c>
      <c r="D31">
        <v>130.470001</v>
      </c>
      <c r="E31">
        <v>138.33000200000001</v>
      </c>
      <c r="F31">
        <v>130.123795</v>
      </c>
      <c r="G31">
        <v>121995000</v>
      </c>
      <c r="I31" s="2">
        <f t="shared" si="0"/>
        <v>6.1645003264920062E-2</v>
      </c>
      <c r="J31" s="2">
        <f t="shared" si="1"/>
        <v>5.9819595059842953E-2</v>
      </c>
    </row>
    <row r="32" spans="1:13" x14ac:dyDescent="0.35">
      <c r="A32" s="1">
        <v>44075</v>
      </c>
      <c r="B32">
        <v>137.86000100000001</v>
      </c>
      <c r="C32">
        <v>141.699997</v>
      </c>
      <c r="D32">
        <v>134.699997</v>
      </c>
      <c r="E32">
        <v>138.990005</v>
      </c>
      <c r="F32">
        <v>130.74465900000001</v>
      </c>
      <c r="G32">
        <v>128866100</v>
      </c>
      <c r="I32" s="2">
        <f t="shared" si="0"/>
        <v>4.7713333291579119E-3</v>
      </c>
      <c r="J32" s="2">
        <f t="shared" si="1"/>
        <v>4.7599865966697604E-3</v>
      </c>
    </row>
    <row r="33" spans="1:10" x14ac:dyDescent="0.35">
      <c r="A33" s="1">
        <v>44105</v>
      </c>
      <c r="B33">
        <v>139.58000200000001</v>
      </c>
      <c r="C33">
        <v>145.86999499999999</v>
      </c>
      <c r="D33">
        <v>134.679993</v>
      </c>
      <c r="E33">
        <v>137.10000600000001</v>
      </c>
      <c r="F33">
        <v>128.96676600000001</v>
      </c>
      <c r="G33">
        <v>126549000</v>
      </c>
      <c r="I33" s="2">
        <f t="shared" si="0"/>
        <v>-1.3598207480123525E-2</v>
      </c>
      <c r="J33" s="2">
        <f t="shared" si="1"/>
        <v>-1.3691509899391234E-2</v>
      </c>
    </row>
    <row r="34" spans="1:10" x14ac:dyDescent="0.35">
      <c r="A34" s="1">
        <v>44136</v>
      </c>
      <c r="B34">
        <v>138.509995</v>
      </c>
      <c r="C34">
        <v>146.91999799999999</v>
      </c>
      <c r="D34">
        <v>136.740005</v>
      </c>
      <c r="E34">
        <v>138.86999499999999</v>
      </c>
      <c r="F34">
        <v>131.357101</v>
      </c>
      <c r="G34">
        <v>133952300</v>
      </c>
      <c r="I34" s="2">
        <f t="shared" si="0"/>
        <v>1.8534503687562376E-2</v>
      </c>
      <c r="J34" s="2">
        <f t="shared" si="1"/>
        <v>1.8364833074645391E-2</v>
      </c>
    </row>
    <row r="35" spans="1:10" x14ac:dyDescent="0.35">
      <c r="A35" s="1">
        <v>44166</v>
      </c>
      <c r="B35">
        <v>139.16000399999999</v>
      </c>
      <c r="C35">
        <v>140.070007</v>
      </c>
      <c r="D35">
        <v>134.199997</v>
      </c>
      <c r="E35">
        <v>139.13999899999999</v>
      </c>
      <c r="F35">
        <v>131.61251799999999</v>
      </c>
      <c r="G35">
        <v>144224400</v>
      </c>
      <c r="I35" s="2">
        <f t="shared" si="0"/>
        <v>1.9444476016563517E-3</v>
      </c>
      <c r="J35" s="2">
        <f t="shared" si="1"/>
        <v>1.9425596104224166E-3</v>
      </c>
    </row>
    <row r="36" spans="1:10" x14ac:dyDescent="0.35">
      <c r="A36" s="1">
        <v>44197</v>
      </c>
      <c r="B36">
        <v>139.66000399999999</v>
      </c>
      <c r="C36">
        <v>141.03999300000001</v>
      </c>
      <c r="D36">
        <v>127.44000200000001</v>
      </c>
      <c r="E36">
        <v>128.21000699999999</v>
      </c>
      <c r="F36">
        <v>121.27381099999999</v>
      </c>
      <c r="G36">
        <v>154857200</v>
      </c>
      <c r="I36" s="2">
        <f t="shared" si="0"/>
        <v>-7.8554131150351481E-2</v>
      </c>
      <c r="J36" s="2">
        <f t="shared" si="1"/>
        <v>-8.1811246028863999E-2</v>
      </c>
    </row>
    <row r="37" spans="1:10" x14ac:dyDescent="0.35">
      <c r="A37" s="1">
        <v>44228</v>
      </c>
      <c r="B37">
        <v>129</v>
      </c>
      <c r="C37">
        <v>130.720001</v>
      </c>
      <c r="D37">
        <v>121.82</v>
      </c>
      <c r="E37">
        <v>123.529999</v>
      </c>
      <c r="F37">
        <v>117.551788</v>
      </c>
      <c r="G37">
        <v>150615100</v>
      </c>
      <c r="I37" s="2">
        <f t="shared" si="0"/>
        <v>-3.0691069813910565E-2</v>
      </c>
      <c r="J37" s="2">
        <f t="shared" si="1"/>
        <v>-3.1171904500027207E-2</v>
      </c>
    </row>
    <row r="38" spans="1:10" x14ac:dyDescent="0.35">
      <c r="A38" s="1">
        <v>44256</v>
      </c>
      <c r="B38">
        <v>124.160004</v>
      </c>
      <c r="C38">
        <v>137.60000600000001</v>
      </c>
      <c r="D38">
        <v>121.540001</v>
      </c>
      <c r="E38">
        <v>135.429993</v>
      </c>
      <c r="F38">
        <v>128.8759</v>
      </c>
      <c r="G38">
        <v>206512600</v>
      </c>
      <c r="I38" s="2">
        <f t="shared" si="0"/>
        <v>9.6332962625800267E-2</v>
      </c>
      <c r="J38" s="2">
        <f t="shared" si="1"/>
        <v>9.1970940404791618E-2</v>
      </c>
    </row>
    <row r="39" spans="1:10" x14ac:dyDescent="0.35">
      <c r="A39" s="1">
        <v>44287</v>
      </c>
      <c r="B39">
        <v>135.050003</v>
      </c>
      <c r="C39">
        <v>138.58999600000001</v>
      </c>
      <c r="D39">
        <v>130.28999300000001</v>
      </c>
      <c r="E39">
        <v>133.41999799999999</v>
      </c>
      <c r="F39">
        <v>126.96315800000001</v>
      </c>
      <c r="G39">
        <v>166855600</v>
      </c>
      <c r="I39" s="2">
        <f t="shared" si="0"/>
        <v>-1.4841735343846252E-2</v>
      </c>
      <c r="J39" s="2">
        <f t="shared" si="1"/>
        <v>-1.4952975939036706E-2</v>
      </c>
    </row>
    <row r="40" spans="1:10" x14ac:dyDescent="0.35">
      <c r="A40" s="1">
        <v>44317</v>
      </c>
      <c r="B40">
        <v>134.029999</v>
      </c>
      <c r="C40">
        <v>139.10000600000001</v>
      </c>
      <c r="D40">
        <v>133.36999499999999</v>
      </c>
      <c r="E40">
        <v>134.85000600000001</v>
      </c>
      <c r="F40">
        <v>129.14498900000001</v>
      </c>
      <c r="G40">
        <v>197968800</v>
      </c>
      <c r="I40" s="2">
        <f t="shared" si="0"/>
        <v>1.7184756856788441E-2</v>
      </c>
      <c r="J40" s="2">
        <f t="shared" si="1"/>
        <v>1.7038769059117966E-2</v>
      </c>
    </row>
    <row r="41" spans="1:10" x14ac:dyDescent="0.35">
      <c r="A41" s="1">
        <v>44348</v>
      </c>
      <c r="B41">
        <v>135.78999300000001</v>
      </c>
      <c r="C41">
        <v>136.83999600000001</v>
      </c>
      <c r="D41">
        <v>131.94000199999999</v>
      </c>
      <c r="E41">
        <v>134.929993</v>
      </c>
      <c r="F41">
        <v>129.22157300000001</v>
      </c>
      <c r="G41">
        <v>186291900</v>
      </c>
      <c r="I41" s="2">
        <f t="shared" si="0"/>
        <v>5.9300790989258445E-4</v>
      </c>
      <c r="J41" s="2">
        <f t="shared" si="1"/>
        <v>5.9283215018315287E-4</v>
      </c>
    </row>
    <row r="42" spans="1:10" x14ac:dyDescent="0.35">
      <c r="A42" s="1">
        <v>44378</v>
      </c>
      <c r="B42">
        <v>135.429993</v>
      </c>
      <c r="C42">
        <v>144.53999300000001</v>
      </c>
      <c r="D42">
        <v>134.91999799999999</v>
      </c>
      <c r="E42">
        <v>142.229996</v>
      </c>
      <c r="F42">
        <v>136.21275299999999</v>
      </c>
      <c r="G42">
        <v>152014300</v>
      </c>
      <c r="I42" s="2">
        <f t="shared" si="0"/>
        <v>5.4102266654809883E-2</v>
      </c>
      <c r="J42" s="2">
        <f t="shared" si="1"/>
        <v>5.2689472599064202E-2</v>
      </c>
    </row>
    <row r="43" spans="1:10" x14ac:dyDescent="0.35">
      <c r="A43" s="1">
        <v>44409</v>
      </c>
      <c r="B43">
        <v>141.770004</v>
      </c>
      <c r="C43">
        <v>145.979996</v>
      </c>
      <c r="D43">
        <v>140.800003</v>
      </c>
      <c r="E43">
        <v>142.38999899999999</v>
      </c>
      <c r="F43">
        <v>137.223648</v>
      </c>
      <c r="G43">
        <v>125297500</v>
      </c>
      <c r="I43" s="2">
        <f t="shared" si="0"/>
        <v>7.4214416619271528E-3</v>
      </c>
      <c r="J43" s="2">
        <f t="shared" si="1"/>
        <v>7.3940382620580301E-3</v>
      </c>
    </row>
    <row r="44" spans="1:10" x14ac:dyDescent="0.35">
      <c r="A44" s="1">
        <v>44440</v>
      </c>
      <c r="B44">
        <v>142.33000200000001</v>
      </c>
      <c r="C44">
        <v>147.229996</v>
      </c>
      <c r="D44">
        <v>139.529999</v>
      </c>
      <c r="E44">
        <v>139.800003</v>
      </c>
      <c r="F44">
        <v>134.727631</v>
      </c>
      <c r="G44">
        <v>148060100</v>
      </c>
      <c r="I44" s="2">
        <f t="shared" si="0"/>
        <v>-1.8189408577740096E-2</v>
      </c>
      <c r="J44" s="2">
        <f t="shared" si="1"/>
        <v>-1.8356869656889908E-2</v>
      </c>
    </row>
    <row r="45" spans="1:10" x14ac:dyDescent="0.35">
      <c r="A45" s="1">
        <v>44470</v>
      </c>
      <c r="B45">
        <v>139.929993</v>
      </c>
      <c r="C45">
        <v>144.86999499999999</v>
      </c>
      <c r="D45">
        <v>137.60000600000001</v>
      </c>
      <c r="E45">
        <v>142.990005</v>
      </c>
      <c r="F45">
        <v>137.80188000000001</v>
      </c>
      <c r="G45">
        <v>137102900</v>
      </c>
      <c r="I45" s="2">
        <f t="shared" si="0"/>
        <v>2.2818251736349549E-2</v>
      </c>
      <c r="J45" s="2">
        <f t="shared" si="1"/>
        <v>2.2561809148916329E-2</v>
      </c>
    </row>
    <row r="46" spans="1:10" x14ac:dyDescent="0.35">
      <c r="A46" s="1">
        <v>44501</v>
      </c>
      <c r="B46">
        <v>143.36000100000001</v>
      </c>
      <c r="C46">
        <v>149.720001</v>
      </c>
      <c r="D46">
        <v>142.279999</v>
      </c>
      <c r="E46">
        <v>144.58000200000001</v>
      </c>
      <c r="F46">
        <v>140.19795199999999</v>
      </c>
      <c r="G46">
        <v>138035400</v>
      </c>
      <c r="I46" s="2">
        <f t="shared" si="0"/>
        <v>1.7387803417485914E-2</v>
      </c>
      <c r="J46" s="2">
        <f t="shared" si="1"/>
        <v>1.7238365343208412E-2</v>
      </c>
    </row>
    <row r="47" spans="1:10" x14ac:dyDescent="0.35">
      <c r="A47" s="1">
        <v>44531</v>
      </c>
      <c r="B47">
        <v>144.85000600000001</v>
      </c>
      <c r="C47">
        <v>164.979996</v>
      </c>
      <c r="D47">
        <v>144.85000600000001</v>
      </c>
      <c r="E47">
        <v>163.58000200000001</v>
      </c>
      <c r="F47">
        <v>158.62207000000001</v>
      </c>
      <c r="G47">
        <v>190122300</v>
      </c>
      <c r="I47" s="2">
        <f t="shared" si="0"/>
        <v>0.1314150295148393</v>
      </c>
      <c r="J47" s="2">
        <f t="shared" si="1"/>
        <v>0.12346908783624669</v>
      </c>
    </row>
    <row r="48" spans="1:10" x14ac:dyDescent="0.35">
      <c r="A48" s="1">
        <v>44562</v>
      </c>
      <c r="B48">
        <v>161.69000199999999</v>
      </c>
      <c r="C48">
        <v>165.35000600000001</v>
      </c>
      <c r="D48">
        <v>156.03999300000001</v>
      </c>
      <c r="E48">
        <v>160.449997</v>
      </c>
      <c r="F48">
        <v>155.58694499999999</v>
      </c>
      <c r="G48">
        <v>195173500</v>
      </c>
      <c r="I48" s="2">
        <f t="shared" si="0"/>
        <v>-1.9134317185496408E-2</v>
      </c>
      <c r="J48" s="2">
        <f t="shared" si="1"/>
        <v>-1.9319747430636344E-2</v>
      </c>
    </row>
    <row r="49" spans="1:10" x14ac:dyDescent="0.35">
      <c r="A49" s="1">
        <v>44593</v>
      </c>
      <c r="B49">
        <v>160.78999300000001</v>
      </c>
      <c r="C49">
        <v>164.979996</v>
      </c>
      <c r="D49">
        <v>150.55999800000001</v>
      </c>
      <c r="E49">
        <v>155.88999899999999</v>
      </c>
      <c r="F49">
        <v>151.98135400000001</v>
      </c>
      <c r="G49">
        <v>155799700</v>
      </c>
      <c r="I49" s="2">
        <f t="shared" si="0"/>
        <v>-2.3174122995987756E-2</v>
      </c>
      <c r="J49" s="2">
        <f t="shared" si="1"/>
        <v>-2.3446864927189469E-2</v>
      </c>
    </row>
    <row r="50" spans="1:10" x14ac:dyDescent="0.35">
      <c r="A50" s="1">
        <v>44621</v>
      </c>
      <c r="B50">
        <v>154.30999800000001</v>
      </c>
      <c r="C50">
        <v>156.470001</v>
      </c>
      <c r="D50">
        <v>143.029999</v>
      </c>
      <c r="E50">
        <v>152.800003</v>
      </c>
      <c r="F50">
        <v>148.96882600000001</v>
      </c>
      <c r="G50">
        <v>170280000</v>
      </c>
      <c r="I50" s="2">
        <f t="shared" si="0"/>
        <v>-1.9821694706049331E-2</v>
      </c>
      <c r="J50" s="2">
        <f t="shared" si="1"/>
        <v>-2.0020779689853229E-2</v>
      </c>
    </row>
    <row r="51" spans="1:10" x14ac:dyDescent="0.35">
      <c r="A51" s="1">
        <v>44652</v>
      </c>
      <c r="B51">
        <v>153.520004</v>
      </c>
      <c r="C51">
        <v>164.89999399999999</v>
      </c>
      <c r="D51">
        <v>151.259995</v>
      </c>
      <c r="E51">
        <v>160.550003</v>
      </c>
      <c r="F51">
        <v>156.52452099999999</v>
      </c>
      <c r="G51">
        <v>151984400</v>
      </c>
      <c r="I51" s="2">
        <f t="shared" si="0"/>
        <v>5.0719974123982103E-2</v>
      </c>
      <c r="J51" s="2">
        <f t="shared" si="1"/>
        <v>4.9475618833585623E-2</v>
      </c>
    </row>
    <row r="52" spans="1:10" x14ac:dyDescent="0.35">
      <c r="A52" s="1">
        <v>44682</v>
      </c>
      <c r="B52">
        <v>161.60000600000001</v>
      </c>
      <c r="C52">
        <v>162</v>
      </c>
      <c r="D52">
        <v>139.179993</v>
      </c>
      <c r="E52">
        <v>147.88000500000001</v>
      </c>
      <c r="F52">
        <v>144.981033</v>
      </c>
      <c r="G52">
        <v>169284800</v>
      </c>
      <c r="I52" s="2">
        <f t="shared" si="0"/>
        <v>-7.3748751481565011E-2</v>
      </c>
      <c r="J52" s="2">
        <f t="shared" si="1"/>
        <v>-7.6609754444613917E-2</v>
      </c>
    </row>
    <row r="53" spans="1:10" x14ac:dyDescent="0.35">
      <c r="A53" s="1">
        <v>44713</v>
      </c>
      <c r="B53">
        <v>148</v>
      </c>
      <c r="C53">
        <v>148.11999499999999</v>
      </c>
      <c r="D53">
        <v>129.5</v>
      </c>
      <c r="E53">
        <v>143.78999300000001</v>
      </c>
      <c r="F53">
        <v>140.97120699999999</v>
      </c>
      <c r="G53">
        <v>168567600</v>
      </c>
      <c r="I53" s="2">
        <f t="shared" si="0"/>
        <v>-2.7657590217335604E-2</v>
      </c>
      <c r="J53" s="2">
        <f t="shared" si="1"/>
        <v>-2.8047263116462606E-2</v>
      </c>
    </row>
    <row r="54" spans="1:10" x14ac:dyDescent="0.35">
      <c r="A54" s="1">
        <v>44743</v>
      </c>
      <c r="B54">
        <v>144.240005</v>
      </c>
      <c r="C54">
        <v>148.61000100000001</v>
      </c>
      <c r="D54">
        <v>138.229996</v>
      </c>
      <c r="E54">
        <v>138.91000399999999</v>
      </c>
      <c r="F54">
        <v>136.18687399999999</v>
      </c>
      <c r="G54">
        <v>131172900</v>
      </c>
      <c r="I54" s="2">
        <f t="shared" si="0"/>
        <v>-3.3938370124049544E-2</v>
      </c>
      <c r="J54" s="2">
        <f t="shared" si="1"/>
        <v>-3.4527647761264497E-2</v>
      </c>
    </row>
    <row r="55" spans="1:10" x14ac:dyDescent="0.35">
      <c r="A55" s="1">
        <v>44774</v>
      </c>
      <c r="B55">
        <v>138.33999600000001</v>
      </c>
      <c r="C55">
        <v>150.63000500000001</v>
      </c>
      <c r="D55">
        <v>137.86000100000001</v>
      </c>
      <c r="E55">
        <v>137.94000199999999</v>
      </c>
      <c r="F55">
        <v>136.113831</v>
      </c>
      <c r="G55">
        <v>137585500</v>
      </c>
      <c r="I55" s="2">
        <f t="shared" si="0"/>
        <v>-5.3634390638834795E-4</v>
      </c>
      <c r="J55" s="2">
        <f t="shared" si="1"/>
        <v>-5.3648779023108954E-4</v>
      </c>
    </row>
    <row r="56" spans="1:10" x14ac:dyDescent="0.35">
      <c r="A56" s="1">
        <v>44805</v>
      </c>
      <c r="B56">
        <v>137.83000200000001</v>
      </c>
      <c r="C56">
        <v>141.800003</v>
      </c>
      <c r="D56">
        <v>126.209999</v>
      </c>
      <c r="E56">
        <v>126.25</v>
      </c>
      <c r="F56">
        <v>124.57859000000001</v>
      </c>
      <c r="G56">
        <v>147893600</v>
      </c>
      <c r="I56" s="2">
        <f t="shared" si="0"/>
        <v>-8.4747015900243028E-2</v>
      </c>
      <c r="J56" s="2">
        <f t="shared" si="1"/>
        <v>-8.8554766566722065E-2</v>
      </c>
    </row>
    <row r="57" spans="1:10" x14ac:dyDescent="0.35">
      <c r="A57" s="1">
        <v>44835</v>
      </c>
      <c r="B57">
        <v>127.25</v>
      </c>
      <c r="C57">
        <v>135.66999799999999</v>
      </c>
      <c r="D57">
        <v>122.18</v>
      </c>
      <c r="E57">
        <v>134.66999799999999</v>
      </c>
      <c r="F57">
        <v>132.88711499999999</v>
      </c>
      <c r="G57">
        <v>144766200</v>
      </c>
      <c r="I57" s="2">
        <f t="shared" si="0"/>
        <v>6.6693040914975743E-2</v>
      </c>
      <c r="J57" s="2">
        <f t="shared" si="1"/>
        <v>6.4563246689681941E-2</v>
      </c>
    </row>
    <row r="58" spans="1:10" x14ac:dyDescent="0.35">
      <c r="A58" s="1">
        <v>44866</v>
      </c>
      <c r="B58">
        <v>134.699997</v>
      </c>
      <c r="C58">
        <v>149.16000399999999</v>
      </c>
      <c r="D58">
        <v>130.96000699999999</v>
      </c>
      <c r="E58">
        <v>149.16000399999999</v>
      </c>
      <c r="F58">
        <v>148.22985800000001</v>
      </c>
      <c r="G58">
        <v>133869800</v>
      </c>
      <c r="I58" s="2">
        <f t="shared" si="0"/>
        <v>0.11545696510907022</v>
      </c>
      <c r="J58" s="2">
        <f t="shared" si="1"/>
        <v>0.1092641551315322</v>
      </c>
    </row>
    <row r="59" spans="1:10" x14ac:dyDescent="0.35">
      <c r="A59" s="1">
        <v>44896</v>
      </c>
      <c r="B59">
        <v>149.529999</v>
      </c>
      <c r="C59">
        <v>154.64999399999999</v>
      </c>
      <c r="D59">
        <v>148.08000200000001</v>
      </c>
      <c r="E59">
        <v>151.55999800000001</v>
      </c>
      <c r="F59">
        <v>150.61488299999999</v>
      </c>
      <c r="G59">
        <v>132270900</v>
      </c>
      <c r="I59" s="2">
        <f t="shared" si="0"/>
        <v>1.6090044422763849E-2</v>
      </c>
      <c r="J59" s="2">
        <f t="shared" si="1"/>
        <v>1.5961971629560878E-2</v>
      </c>
    </row>
    <row r="60" spans="1:10" x14ac:dyDescent="0.35">
      <c r="A60" s="1">
        <v>44927</v>
      </c>
      <c r="B60">
        <v>150.949997</v>
      </c>
      <c r="C60">
        <v>154.800003</v>
      </c>
      <c r="D60">
        <v>138.729996</v>
      </c>
      <c r="E60">
        <v>142.38000500000001</v>
      </c>
      <c r="F60">
        <v>141.492142</v>
      </c>
      <c r="G60">
        <v>150059100</v>
      </c>
      <c r="I60" s="2">
        <f t="shared" si="0"/>
        <v>-6.0569983644976122E-2</v>
      </c>
      <c r="J60" s="2">
        <f t="shared" si="1"/>
        <v>-6.2481953211807287E-2</v>
      </c>
    </row>
    <row r="61" spans="1:10" x14ac:dyDescent="0.35">
      <c r="A61" s="1">
        <v>44958</v>
      </c>
      <c r="B61">
        <v>142.08000200000001</v>
      </c>
      <c r="C61">
        <v>144.10000600000001</v>
      </c>
      <c r="D61">
        <v>135.83000200000001</v>
      </c>
      <c r="E61">
        <v>137.55999800000001</v>
      </c>
      <c r="F61">
        <v>137.55999800000001</v>
      </c>
      <c r="G61">
        <v>121960300</v>
      </c>
      <c r="I61" s="2">
        <f t="shared" si="0"/>
        <v>-2.779054684181681E-2</v>
      </c>
      <c r="J61" s="2">
        <f t="shared" si="1"/>
        <v>-2.8184010947386817E-2</v>
      </c>
    </row>
    <row r="62" spans="1:10" x14ac:dyDescent="0.35">
      <c r="A62" s="1">
        <v>44986</v>
      </c>
      <c r="B62">
        <v>138.050003</v>
      </c>
      <c r="C62">
        <v>141.240005</v>
      </c>
      <c r="D62">
        <v>136.509995</v>
      </c>
      <c r="E62">
        <v>137.55999800000001</v>
      </c>
      <c r="F62">
        <v>137.55999800000001</v>
      </c>
      <c r="G62">
        <v>28832300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3D5D6-62DD-4F25-935A-0308B491BEC4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RHHBY</v>
      </c>
    </row>
    <row r="2" spans="1:13" x14ac:dyDescent="0.35">
      <c r="A2" s="1">
        <v>43160</v>
      </c>
      <c r="B2">
        <v>28.91</v>
      </c>
      <c r="C2">
        <v>30.52</v>
      </c>
      <c r="D2">
        <v>27.700001</v>
      </c>
      <c r="E2">
        <v>28.629999000000002</v>
      </c>
      <c r="F2">
        <v>24.457160999999999</v>
      </c>
      <c r="G2">
        <v>50720900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https://query1.finance.yahoo.com/v7/finance/download/RHHBY?period1=1518048000&amp;period2=1678233600&amp;interval=1mo&amp;events=history&amp;includeAdjustedClose=true</v>
      </c>
    </row>
    <row r="3" spans="1:13" x14ac:dyDescent="0.35">
      <c r="A3" s="1">
        <v>43191</v>
      </c>
      <c r="B3">
        <v>28.65</v>
      </c>
      <c r="C3">
        <v>28.66</v>
      </c>
      <c r="D3">
        <v>27.5</v>
      </c>
      <c r="E3">
        <v>27.799999</v>
      </c>
      <c r="F3">
        <v>24.652183999999998</v>
      </c>
      <c r="G3">
        <v>40467500</v>
      </c>
      <c r="I3" s="2">
        <f>F3/F2-1</f>
        <v>7.9740653463415967E-3</v>
      </c>
      <c r="J3" s="2">
        <f>LN(F3/F2)</f>
        <v>7.9424404951112144E-3</v>
      </c>
    </row>
    <row r="4" spans="1:13" x14ac:dyDescent="0.35">
      <c r="A4" s="1">
        <v>43221</v>
      </c>
      <c r="B4">
        <v>27.67</v>
      </c>
      <c r="C4">
        <v>28.469999000000001</v>
      </c>
      <c r="D4">
        <v>26.709999</v>
      </c>
      <c r="E4">
        <v>26.809999000000001</v>
      </c>
      <c r="F4">
        <v>23.774280999999998</v>
      </c>
      <c r="G4">
        <v>31471400</v>
      </c>
      <c r="I4" s="2">
        <f t="shared" ref="I4:I61" si="0">F4/F3-1</f>
        <v>-3.5611570966694095E-2</v>
      </c>
      <c r="J4" s="2">
        <f t="shared" ref="J4:J61" si="1">LN(F4/F3)</f>
        <v>-3.6261130846118012E-2</v>
      </c>
    </row>
    <row r="5" spans="1:13" x14ac:dyDescent="0.35">
      <c r="A5" s="1">
        <v>43252</v>
      </c>
      <c r="B5">
        <v>27.379999000000002</v>
      </c>
      <c r="C5">
        <v>27.799999</v>
      </c>
      <c r="D5">
        <v>26.299999</v>
      </c>
      <c r="E5">
        <v>27.629999000000002</v>
      </c>
      <c r="F5">
        <v>24.501432000000001</v>
      </c>
      <c r="G5">
        <v>25459800</v>
      </c>
      <c r="I5" s="2">
        <f t="shared" si="0"/>
        <v>3.0585614765805236E-2</v>
      </c>
      <c r="J5" s="2">
        <f t="shared" si="1"/>
        <v>3.0127198698721679E-2</v>
      </c>
    </row>
    <row r="6" spans="1:13" x14ac:dyDescent="0.35">
      <c r="A6" s="1">
        <v>43282</v>
      </c>
      <c r="B6">
        <v>27.5</v>
      </c>
      <c r="C6">
        <v>30.77</v>
      </c>
      <c r="D6">
        <v>27.389999</v>
      </c>
      <c r="E6">
        <v>30.67</v>
      </c>
      <c r="F6">
        <v>27.197212</v>
      </c>
      <c r="G6">
        <v>31089500</v>
      </c>
      <c r="I6" s="2">
        <f t="shared" si="0"/>
        <v>0.11002540586199205</v>
      </c>
      <c r="J6" s="2">
        <f t="shared" si="1"/>
        <v>0.10438290322626954</v>
      </c>
    </row>
    <row r="7" spans="1:13" x14ac:dyDescent="0.35">
      <c r="A7" s="1">
        <v>43313</v>
      </c>
      <c r="B7">
        <v>30.620000999999998</v>
      </c>
      <c r="C7">
        <v>31.190000999999999</v>
      </c>
      <c r="D7">
        <v>29.690000999999999</v>
      </c>
      <c r="E7">
        <v>30.959999</v>
      </c>
      <c r="F7">
        <v>27.454371999999999</v>
      </c>
      <c r="G7">
        <v>22699700</v>
      </c>
      <c r="I7" s="2">
        <f t="shared" si="0"/>
        <v>9.4553809412523115E-3</v>
      </c>
      <c r="J7" s="2">
        <f t="shared" si="1"/>
        <v>9.4109586272788075E-3</v>
      </c>
    </row>
    <row r="8" spans="1:13" x14ac:dyDescent="0.35">
      <c r="A8" s="1">
        <v>43344</v>
      </c>
      <c r="B8">
        <v>30.67</v>
      </c>
      <c r="C8">
        <v>31.07</v>
      </c>
      <c r="D8">
        <v>30.16</v>
      </c>
      <c r="E8">
        <v>30.16</v>
      </c>
      <c r="F8">
        <v>26.744959000000001</v>
      </c>
      <c r="G8">
        <v>12212000</v>
      </c>
      <c r="I8" s="2">
        <f t="shared" si="0"/>
        <v>-2.5839709609820849E-2</v>
      </c>
      <c r="J8" s="2">
        <f t="shared" si="1"/>
        <v>-2.617941969052982E-2</v>
      </c>
    </row>
    <row r="9" spans="1:13" x14ac:dyDescent="0.35">
      <c r="A9" s="1">
        <v>43374</v>
      </c>
      <c r="B9">
        <v>30.33</v>
      </c>
      <c r="C9">
        <v>31.030000999999999</v>
      </c>
      <c r="D9">
        <v>28.74</v>
      </c>
      <c r="E9">
        <v>30.360001</v>
      </c>
      <c r="F9">
        <v>26.922312000000002</v>
      </c>
      <c r="G9">
        <v>30854600</v>
      </c>
      <c r="I9" s="2">
        <f t="shared" si="0"/>
        <v>6.6312683448122023E-3</v>
      </c>
      <c r="J9" s="2">
        <f t="shared" si="1"/>
        <v>6.6093782045223799E-3</v>
      </c>
    </row>
    <row r="10" spans="1:13" x14ac:dyDescent="0.35">
      <c r="A10" s="1">
        <v>43405</v>
      </c>
      <c r="B10">
        <v>30.74</v>
      </c>
      <c r="C10">
        <v>32.5</v>
      </c>
      <c r="D10">
        <v>29.82</v>
      </c>
      <c r="E10">
        <v>32.43</v>
      </c>
      <c r="F10">
        <v>28.757923000000002</v>
      </c>
      <c r="G10">
        <v>21268800</v>
      </c>
      <c r="I10" s="2">
        <f t="shared" si="0"/>
        <v>6.8181774284467034E-2</v>
      </c>
      <c r="J10" s="2">
        <f t="shared" si="1"/>
        <v>6.5957926696404018E-2</v>
      </c>
    </row>
    <row r="11" spans="1:13" x14ac:dyDescent="0.35">
      <c r="A11" s="1">
        <v>43435</v>
      </c>
      <c r="B11">
        <v>32.470001000000003</v>
      </c>
      <c r="C11">
        <v>32.580002</v>
      </c>
      <c r="D11">
        <v>29.450001</v>
      </c>
      <c r="E11">
        <v>31.08</v>
      </c>
      <c r="F11">
        <v>27.560784999999999</v>
      </c>
      <c r="G11">
        <v>33232400</v>
      </c>
      <c r="I11" s="2">
        <f t="shared" si="0"/>
        <v>-4.1628110625374526E-2</v>
      </c>
      <c r="J11" s="2">
        <f t="shared" si="1"/>
        <v>-4.2519382837183324E-2</v>
      </c>
    </row>
    <row r="12" spans="1:13" x14ac:dyDescent="0.35">
      <c r="A12" s="1">
        <v>43466</v>
      </c>
      <c r="B12">
        <v>30.25</v>
      </c>
      <c r="C12">
        <v>33.310001</v>
      </c>
      <c r="D12">
        <v>30.25</v>
      </c>
      <c r="E12">
        <v>33.299999</v>
      </c>
      <c r="F12">
        <v>29.529415</v>
      </c>
      <c r="G12">
        <v>33373600</v>
      </c>
      <c r="I12" s="2">
        <f t="shared" si="0"/>
        <v>7.1428662137163368E-2</v>
      </c>
      <c r="J12" s="2">
        <f t="shared" si="1"/>
        <v>6.8992956148300338E-2</v>
      </c>
    </row>
    <row r="13" spans="1:13" x14ac:dyDescent="0.35">
      <c r="A13" s="1">
        <v>43497</v>
      </c>
      <c r="B13">
        <v>32.860000999999997</v>
      </c>
      <c r="C13">
        <v>34.979999999999997</v>
      </c>
      <c r="D13">
        <v>32.840000000000003</v>
      </c>
      <c r="E13">
        <v>34.650002000000001</v>
      </c>
      <c r="F13">
        <v>30.726555000000001</v>
      </c>
      <c r="G13">
        <v>26919100</v>
      </c>
      <c r="I13" s="2">
        <f t="shared" si="0"/>
        <v>4.0540593167863292E-2</v>
      </c>
      <c r="J13" s="2">
        <f t="shared" si="1"/>
        <v>3.9740379226420396E-2</v>
      </c>
    </row>
    <row r="14" spans="1:13" x14ac:dyDescent="0.35">
      <c r="A14" s="1">
        <v>43525</v>
      </c>
      <c r="B14">
        <v>34.770000000000003</v>
      </c>
      <c r="C14">
        <v>34.909999999999997</v>
      </c>
      <c r="D14">
        <v>33.099997999999999</v>
      </c>
      <c r="E14">
        <v>34.389999000000003</v>
      </c>
      <c r="F14">
        <v>30.495992999999999</v>
      </c>
      <c r="G14">
        <v>18334700</v>
      </c>
      <c r="I14" s="2">
        <f t="shared" si="0"/>
        <v>-7.5036723121092441E-3</v>
      </c>
      <c r="J14" s="2">
        <f t="shared" si="1"/>
        <v>-7.5319664902154058E-3</v>
      </c>
    </row>
    <row r="15" spans="1:13" x14ac:dyDescent="0.35">
      <c r="A15" s="1">
        <v>43556</v>
      </c>
      <c r="B15">
        <v>34.560001</v>
      </c>
      <c r="C15">
        <v>34.57</v>
      </c>
      <c r="D15">
        <v>32.18</v>
      </c>
      <c r="E15">
        <v>33.060001</v>
      </c>
      <c r="F15">
        <v>30.267557</v>
      </c>
      <c r="G15">
        <v>20199100</v>
      </c>
      <c r="I15" s="2">
        <f t="shared" si="0"/>
        <v>-7.4906890226528189E-3</v>
      </c>
      <c r="J15" s="2">
        <f t="shared" si="1"/>
        <v>-7.5188851274185318E-3</v>
      </c>
    </row>
    <row r="16" spans="1:13" x14ac:dyDescent="0.35">
      <c r="A16" s="1">
        <v>43586</v>
      </c>
      <c r="B16">
        <v>33.060001</v>
      </c>
      <c r="C16">
        <v>34.080002</v>
      </c>
      <c r="D16">
        <v>31.809999000000001</v>
      </c>
      <c r="E16">
        <v>32.880001</v>
      </c>
      <c r="F16">
        <v>30.102764000000001</v>
      </c>
      <c r="G16">
        <v>23550800</v>
      </c>
      <c r="I16" s="2">
        <f t="shared" si="0"/>
        <v>-5.4445424848791335E-3</v>
      </c>
      <c r="J16" s="2">
        <f t="shared" si="1"/>
        <v>-5.4594180245547495E-3</v>
      </c>
      <c r="M16" s="4"/>
    </row>
    <row r="17" spans="1:13" x14ac:dyDescent="0.35">
      <c r="A17" s="1">
        <v>43617</v>
      </c>
      <c r="B17">
        <v>33.040000999999997</v>
      </c>
      <c r="C17">
        <v>35.900002000000001</v>
      </c>
      <c r="D17">
        <v>32.279998999999997</v>
      </c>
      <c r="E17">
        <v>35.099997999999999</v>
      </c>
      <c r="F17">
        <v>32.135249999999999</v>
      </c>
      <c r="G17">
        <v>28996000</v>
      </c>
      <c r="I17" s="2">
        <f t="shared" si="0"/>
        <v>6.7518251812358487E-2</v>
      </c>
      <c r="J17" s="2">
        <f t="shared" si="1"/>
        <v>6.5336563690973348E-2</v>
      </c>
      <c r="M17" s="4"/>
    </row>
    <row r="18" spans="1:13" x14ac:dyDescent="0.35">
      <c r="A18" s="1">
        <v>43647</v>
      </c>
      <c r="B18">
        <v>35.450001</v>
      </c>
      <c r="C18">
        <v>35.689999</v>
      </c>
      <c r="D18">
        <v>33.139999000000003</v>
      </c>
      <c r="E18">
        <v>33.549999</v>
      </c>
      <c r="F18">
        <v>30.716166999999999</v>
      </c>
      <c r="G18">
        <v>20545700</v>
      </c>
      <c r="I18" s="2">
        <f t="shared" si="0"/>
        <v>-4.4159700017893155E-2</v>
      </c>
      <c r="J18" s="2">
        <f t="shared" si="1"/>
        <v>-4.5164430113100888E-2</v>
      </c>
    </row>
    <row r="19" spans="1:13" x14ac:dyDescent="0.35">
      <c r="A19" s="1">
        <v>43678</v>
      </c>
      <c r="B19">
        <v>33.299999</v>
      </c>
      <c r="C19">
        <v>35.330002</v>
      </c>
      <c r="D19">
        <v>33.299999</v>
      </c>
      <c r="E19">
        <v>34.18</v>
      </c>
      <c r="F19">
        <v>31.292954999999999</v>
      </c>
      <c r="G19">
        <v>19157400</v>
      </c>
      <c r="I19" s="2">
        <f t="shared" si="0"/>
        <v>1.8777994012078469E-2</v>
      </c>
      <c r="J19" s="2">
        <f t="shared" si="1"/>
        <v>1.8603863980262821E-2</v>
      </c>
    </row>
    <row r="20" spans="1:13" x14ac:dyDescent="0.35">
      <c r="A20" s="1">
        <v>43709</v>
      </c>
      <c r="B20">
        <v>34.139999000000003</v>
      </c>
      <c r="C20">
        <v>36.560001</v>
      </c>
      <c r="D20">
        <v>33.759998000000003</v>
      </c>
      <c r="E20">
        <v>36.450001</v>
      </c>
      <c r="F20">
        <v>33.371220000000001</v>
      </c>
      <c r="G20">
        <v>28810200</v>
      </c>
      <c r="I20" s="2">
        <f t="shared" si="0"/>
        <v>6.6413191084063516E-2</v>
      </c>
      <c r="J20" s="2">
        <f t="shared" si="1"/>
        <v>6.4300859539600325E-2</v>
      </c>
    </row>
    <row r="21" spans="1:13" x14ac:dyDescent="0.35">
      <c r="A21" s="1">
        <v>43739</v>
      </c>
      <c r="B21">
        <v>36.169998</v>
      </c>
      <c r="C21">
        <v>37.669998</v>
      </c>
      <c r="D21">
        <v>35.119999</v>
      </c>
      <c r="E21">
        <v>37.619999</v>
      </c>
      <c r="F21">
        <v>34.442394</v>
      </c>
      <c r="G21">
        <v>37558300</v>
      </c>
      <c r="I21" s="2">
        <f t="shared" si="0"/>
        <v>3.2098736576007703E-2</v>
      </c>
      <c r="J21" s="2">
        <f t="shared" si="1"/>
        <v>3.1594337459563956E-2</v>
      </c>
    </row>
    <row r="22" spans="1:13" x14ac:dyDescent="0.35">
      <c r="A22" s="1">
        <v>43770</v>
      </c>
      <c r="B22">
        <v>37.57</v>
      </c>
      <c r="C22">
        <v>38.869999</v>
      </c>
      <c r="D22">
        <v>36.970001000000003</v>
      </c>
      <c r="E22">
        <v>38.57</v>
      </c>
      <c r="F22">
        <v>35.312153000000002</v>
      </c>
      <c r="G22">
        <v>24082100</v>
      </c>
      <c r="I22" s="2">
        <f t="shared" si="0"/>
        <v>2.525257100304934E-2</v>
      </c>
      <c r="J22" s="2">
        <f t="shared" si="1"/>
        <v>2.4938992970914987E-2</v>
      </c>
    </row>
    <row r="23" spans="1:13" x14ac:dyDescent="0.35">
      <c r="A23" s="1">
        <v>43800</v>
      </c>
      <c r="B23">
        <v>38.490001999999997</v>
      </c>
      <c r="C23">
        <v>40.810001</v>
      </c>
      <c r="D23">
        <v>37.869999</v>
      </c>
      <c r="E23">
        <v>40.659999999999997</v>
      </c>
      <c r="F23">
        <v>37.225616000000002</v>
      </c>
      <c r="G23">
        <v>25775500</v>
      </c>
      <c r="I23" s="2">
        <f t="shared" si="0"/>
        <v>5.4187095303987798E-2</v>
      </c>
      <c r="J23" s="2">
        <f t="shared" si="1"/>
        <v>5.2769944142253965E-2</v>
      </c>
    </row>
    <row r="24" spans="1:13" x14ac:dyDescent="0.35">
      <c r="A24" s="1">
        <v>43831</v>
      </c>
      <c r="B24">
        <v>40.650002000000001</v>
      </c>
      <c r="C24">
        <v>44.209999000000003</v>
      </c>
      <c r="D24">
        <v>40.360000999999997</v>
      </c>
      <c r="E24">
        <v>41.799999</v>
      </c>
      <c r="F24">
        <v>38.269328999999999</v>
      </c>
      <c r="G24">
        <v>25772100</v>
      </c>
      <c r="I24" s="2">
        <f t="shared" si="0"/>
        <v>2.8037494396331741E-2</v>
      </c>
      <c r="J24" s="2">
        <f t="shared" si="1"/>
        <v>2.7651639516026897E-2</v>
      </c>
      <c r="M24" s="4"/>
    </row>
    <row r="25" spans="1:13" x14ac:dyDescent="0.35">
      <c r="A25" s="1">
        <v>43862</v>
      </c>
      <c r="B25">
        <v>41.830002</v>
      </c>
      <c r="C25">
        <v>44.77</v>
      </c>
      <c r="D25">
        <v>39.580002</v>
      </c>
      <c r="E25">
        <v>39.889999000000003</v>
      </c>
      <c r="F25">
        <v>36.520659999999999</v>
      </c>
      <c r="G25">
        <v>28594300</v>
      </c>
      <c r="I25" s="2">
        <f t="shared" si="0"/>
        <v>-4.5693746028314219E-2</v>
      </c>
      <c r="J25" s="2">
        <f t="shared" si="1"/>
        <v>-4.6770638115364777E-2</v>
      </c>
      <c r="M25" s="4"/>
    </row>
    <row r="26" spans="1:13" x14ac:dyDescent="0.35">
      <c r="A26" s="1">
        <v>43891</v>
      </c>
      <c r="B26">
        <v>41.049999</v>
      </c>
      <c r="C26">
        <v>43.720001000000003</v>
      </c>
      <c r="D26">
        <v>35.040000999999997</v>
      </c>
      <c r="E26">
        <v>40.57</v>
      </c>
      <c r="F26">
        <v>37.143222999999999</v>
      </c>
      <c r="G26">
        <v>109590100</v>
      </c>
      <c r="I26" s="2">
        <f t="shared" si="0"/>
        <v>1.7046871551609444E-2</v>
      </c>
      <c r="J26" s="2">
        <f t="shared" si="1"/>
        <v>1.6903204059081023E-2</v>
      </c>
    </row>
    <row r="27" spans="1:13" x14ac:dyDescent="0.35">
      <c r="A27" s="1">
        <v>43922</v>
      </c>
      <c r="B27">
        <v>40.759998000000003</v>
      </c>
      <c r="C27">
        <v>46</v>
      </c>
      <c r="D27">
        <v>39.159999999999997</v>
      </c>
      <c r="E27">
        <v>43.470001000000003</v>
      </c>
      <c r="F27">
        <v>41.051254</v>
      </c>
      <c r="G27">
        <v>61474100</v>
      </c>
      <c r="I27" s="2">
        <f t="shared" si="0"/>
        <v>0.105215182861218</v>
      </c>
      <c r="J27" s="2">
        <f t="shared" si="1"/>
        <v>0.10004005163220808</v>
      </c>
    </row>
    <row r="28" spans="1:13" x14ac:dyDescent="0.35">
      <c r="A28" s="1">
        <v>43952</v>
      </c>
      <c r="B28">
        <v>43.290000999999997</v>
      </c>
      <c r="C28">
        <v>45.830002</v>
      </c>
      <c r="D28">
        <v>42.509998000000003</v>
      </c>
      <c r="E28">
        <v>43.349997999999999</v>
      </c>
      <c r="F28">
        <v>40.937927000000002</v>
      </c>
      <c r="G28">
        <v>34323500</v>
      </c>
      <c r="I28" s="2">
        <f t="shared" si="0"/>
        <v>-2.7606221237479467E-3</v>
      </c>
      <c r="J28" s="2">
        <f t="shared" si="1"/>
        <v>-2.7644396684873515E-3</v>
      </c>
    </row>
    <row r="29" spans="1:13" x14ac:dyDescent="0.35">
      <c r="A29" s="1">
        <v>43983</v>
      </c>
      <c r="B29">
        <v>43.470001000000003</v>
      </c>
      <c r="C29">
        <v>45.209999000000003</v>
      </c>
      <c r="D29">
        <v>42.450001</v>
      </c>
      <c r="E29">
        <v>43.380001</v>
      </c>
      <c r="F29">
        <v>40.966262999999998</v>
      </c>
      <c r="G29">
        <v>42836300</v>
      </c>
      <c r="I29" s="2">
        <f t="shared" si="0"/>
        <v>6.9216987953479858E-4</v>
      </c>
      <c r="J29" s="2">
        <f t="shared" si="1"/>
        <v>6.9193044044571061E-4</v>
      </c>
    </row>
    <row r="30" spans="1:13" x14ac:dyDescent="0.35">
      <c r="A30" s="1">
        <v>44013</v>
      </c>
      <c r="B30">
        <v>43.869999</v>
      </c>
      <c r="C30">
        <v>46.630001</v>
      </c>
      <c r="D30">
        <v>42.709999000000003</v>
      </c>
      <c r="E30">
        <v>43.099997999999999</v>
      </c>
      <c r="F30">
        <v>40.701839</v>
      </c>
      <c r="G30">
        <v>22111100</v>
      </c>
      <c r="I30" s="2">
        <f t="shared" si="0"/>
        <v>-6.4546771083318077E-3</v>
      </c>
      <c r="J30" s="2">
        <f t="shared" si="1"/>
        <v>-6.4755986129150702E-3</v>
      </c>
    </row>
    <row r="31" spans="1:13" x14ac:dyDescent="0.35">
      <c r="A31" s="1">
        <v>44044</v>
      </c>
      <c r="B31">
        <v>43.919998</v>
      </c>
      <c r="C31">
        <v>44.630001</v>
      </c>
      <c r="D31">
        <v>42.130001</v>
      </c>
      <c r="E31">
        <v>43.700001</v>
      </c>
      <c r="F31">
        <v>41.268456</v>
      </c>
      <c r="G31">
        <v>18074800</v>
      </c>
      <c r="I31" s="2">
        <f t="shared" si="0"/>
        <v>1.3921164594061786E-2</v>
      </c>
      <c r="J31" s="2">
        <f t="shared" si="1"/>
        <v>1.3825155197883734E-2</v>
      </c>
    </row>
    <row r="32" spans="1:13" x14ac:dyDescent="0.35">
      <c r="A32" s="1">
        <v>44075</v>
      </c>
      <c r="B32">
        <v>43.830002</v>
      </c>
      <c r="C32">
        <v>47.150002000000001</v>
      </c>
      <c r="D32">
        <v>42.66</v>
      </c>
      <c r="E32">
        <v>42.810001</v>
      </c>
      <c r="F32">
        <v>40.427975000000004</v>
      </c>
      <c r="G32">
        <v>19849600</v>
      </c>
      <c r="I32" s="2">
        <f t="shared" si="0"/>
        <v>-2.0366184768337292E-2</v>
      </c>
      <c r="J32" s="2">
        <f t="shared" si="1"/>
        <v>-2.0576435071912341E-2</v>
      </c>
    </row>
    <row r="33" spans="1:10" x14ac:dyDescent="0.35">
      <c r="A33" s="1">
        <v>44105</v>
      </c>
      <c r="B33">
        <v>43.080002</v>
      </c>
      <c r="C33">
        <v>44.27</v>
      </c>
      <c r="D33">
        <v>39.720001000000003</v>
      </c>
      <c r="E33">
        <v>39.990001999999997</v>
      </c>
      <c r="F33">
        <v>37.764885</v>
      </c>
      <c r="G33">
        <v>20486900</v>
      </c>
      <c r="I33" s="2">
        <f t="shared" si="0"/>
        <v>-6.5872455892238113E-2</v>
      </c>
      <c r="J33" s="2">
        <f t="shared" si="1"/>
        <v>-6.8142293215775002E-2</v>
      </c>
    </row>
    <row r="34" spans="1:10" x14ac:dyDescent="0.35">
      <c r="A34" s="1">
        <v>44136</v>
      </c>
      <c r="B34">
        <v>40.840000000000003</v>
      </c>
      <c r="C34">
        <v>44.880001</v>
      </c>
      <c r="D34">
        <v>40.740001999999997</v>
      </c>
      <c r="E34">
        <v>40.82</v>
      </c>
      <c r="F34">
        <v>38.548701999999999</v>
      </c>
      <c r="G34">
        <v>31036300</v>
      </c>
      <c r="I34" s="2">
        <f t="shared" si="0"/>
        <v>2.0755180374572912E-2</v>
      </c>
      <c r="J34" s="2">
        <f t="shared" si="1"/>
        <v>2.0542726271604014E-2</v>
      </c>
    </row>
    <row r="35" spans="1:10" x14ac:dyDescent="0.35">
      <c r="A35" s="1">
        <v>44166</v>
      </c>
      <c r="B35">
        <v>41.200001</v>
      </c>
      <c r="C35">
        <v>44</v>
      </c>
      <c r="D35">
        <v>41.200001</v>
      </c>
      <c r="E35">
        <v>43.84</v>
      </c>
      <c r="F35">
        <v>41.400660999999999</v>
      </c>
      <c r="G35">
        <v>35641900</v>
      </c>
      <c r="I35" s="2">
        <f t="shared" si="0"/>
        <v>7.3983269268054652E-2</v>
      </c>
      <c r="J35" s="2">
        <f t="shared" si="1"/>
        <v>7.1374418002630058E-2</v>
      </c>
    </row>
    <row r="36" spans="1:10" x14ac:dyDescent="0.35">
      <c r="A36" s="1">
        <v>44197</v>
      </c>
      <c r="B36">
        <v>43.98</v>
      </c>
      <c r="C36">
        <v>45.799999</v>
      </c>
      <c r="D36">
        <v>42.139999000000003</v>
      </c>
      <c r="E36">
        <v>43.41</v>
      </c>
      <c r="F36">
        <v>40.994591</v>
      </c>
      <c r="G36">
        <v>48597300</v>
      </c>
      <c r="I36" s="2">
        <f t="shared" si="0"/>
        <v>-9.8082975052016241E-3</v>
      </c>
      <c r="J36" s="2">
        <f t="shared" si="1"/>
        <v>-9.8567157154554677E-3</v>
      </c>
    </row>
    <row r="37" spans="1:10" x14ac:dyDescent="0.35">
      <c r="A37" s="1">
        <v>44228</v>
      </c>
      <c r="B37">
        <v>43.759998000000003</v>
      </c>
      <c r="C37">
        <v>44.049999</v>
      </c>
      <c r="D37">
        <v>40.279998999999997</v>
      </c>
      <c r="E37">
        <v>41.099997999999999</v>
      </c>
      <c r="F37">
        <v>38.813122</v>
      </c>
      <c r="G37">
        <v>36867400</v>
      </c>
      <c r="I37" s="2">
        <f t="shared" si="0"/>
        <v>-5.3213581274661359E-2</v>
      </c>
      <c r="J37" s="2">
        <f t="shared" si="1"/>
        <v>-5.4681745841748279E-2</v>
      </c>
    </row>
    <row r="38" spans="1:10" x14ac:dyDescent="0.35">
      <c r="A38" s="1">
        <v>44256</v>
      </c>
      <c r="B38">
        <v>40.759998000000003</v>
      </c>
      <c r="C38">
        <v>42.720001000000003</v>
      </c>
      <c r="D38">
        <v>39.799999</v>
      </c>
      <c r="E38">
        <v>40.560001</v>
      </c>
      <c r="F38">
        <v>38.303173000000001</v>
      </c>
      <c r="G38">
        <v>42386400</v>
      </c>
      <c r="I38" s="2">
        <f t="shared" si="0"/>
        <v>-1.3138572053028819E-2</v>
      </c>
      <c r="J38" s="2">
        <f t="shared" si="1"/>
        <v>-1.3225646622115129E-2</v>
      </c>
    </row>
    <row r="39" spans="1:10" x14ac:dyDescent="0.35">
      <c r="A39" s="1">
        <v>44287</v>
      </c>
      <c r="B39">
        <v>40.5</v>
      </c>
      <c r="C39">
        <v>43.349997999999999</v>
      </c>
      <c r="D39">
        <v>40.400002000000001</v>
      </c>
      <c r="E39">
        <v>40.709999000000003</v>
      </c>
      <c r="F39">
        <v>39.638458</v>
      </c>
      <c r="G39">
        <v>25869900</v>
      </c>
      <c r="I39" s="2">
        <f t="shared" si="0"/>
        <v>3.486095003147649E-2</v>
      </c>
      <c r="J39" s="2">
        <f t="shared" si="1"/>
        <v>3.4267069896184027E-2</v>
      </c>
    </row>
    <row r="40" spans="1:10" x14ac:dyDescent="0.35">
      <c r="A40" s="1">
        <v>44317</v>
      </c>
      <c r="B40">
        <v>41.290000999999997</v>
      </c>
      <c r="C40">
        <v>45</v>
      </c>
      <c r="D40">
        <v>40.599997999999999</v>
      </c>
      <c r="E40">
        <v>43.759998000000003</v>
      </c>
      <c r="F40">
        <v>42.608176999999998</v>
      </c>
      <c r="G40">
        <v>26059700</v>
      </c>
      <c r="I40" s="2">
        <f t="shared" si="0"/>
        <v>7.4920144471815719E-2</v>
      </c>
      <c r="J40" s="2">
        <f t="shared" si="1"/>
        <v>7.2246374608152933E-2</v>
      </c>
    </row>
    <row r="41" spans="1:10" x14ac:dyDescent="0.35">
      <c r="A41" s="1">
        <v>44348</v>
      </c>
      <c r="B41">
        <v>43.889999000000003</v>
      </c>
      <c r="C41">
        <v>48.380001</v>
      </c>
      <c r="D41">
        <v>43.110000999999997</v>
      </c>
      <c r="E41">
        <v>46.990001999999997</v>
      </c>
      <c r="F41">
        <v>45.753162000000003</v>
      </c>
      <c r="G41">
        <v>30201100</v>
      </c>
      <c r="I41" s="2">
        <f t="shared" si="0"/>
        <v>7.3811770918995379E-2</v>
      </c>
      <c r="J41" s="2">
        <f t="shared" si="1"/>
        <v>7.121472087491082E-2</v>
      </c>
    </row>
    <row r="42" spans="1:10" x14ac:dyDescent="0.35">
      <c r="A42" s="1">
        <v>44378</v>
      </c>
      <c r="B42">
        <v>47.290000999999997</v>
      </c>
      <c r="C42">
        <v>48.790000999999997</v>
      </c>
      <c r="D42">
        <v>46.290000999999997</v>
      </c>
      <c r="E42">
        <v>48.259998000000003</v>
      </c>
      <c r="F42">
        <v>46.989735000000003</v>
      </c>
      <c r="G42">
        <v>18805300</v>
      </c>
      <c r="I42" s="2">
        <f t="shared" si="0"/>
        <v>2.7027050064867719E-2</v>
      </c>
      <c r="J42" s="2">
        <f t="shared" si="1"/>
        <v>2.66682695137428E-2</v>
      </c>
    </row>
    <row r="43" spans="1:10" x14ac:dyDescent="0.35">
      <c r="A43" s="1">
        <v>44409</v>
      </c>
      <c r="B43">
        <v>48.400002000000001</v>
      </c>
      <c r="C43">
        <v>51.049999</v>
      </c>
      <c r="D43">
        <v>48.040000999999997</v>
      </c>
      <c r="E43">
        <v>50.220001000000003</v>
      </c>
      <c r="F43">
        <v>48.898147999999999</v>
      </c>
      <c r="G43">
        <v>22525100</v>
      </c>
      <c r="I43" s="2">
        <f t="shared" si="0"/>
        <v>4.0613402054725301E-2</v>
      </c>
      <c r="J43" s="2">
        <f t="shared" si="1"/>
        <v>3.9810348951927352E-2</v>
      </c>
    </row>
    <row r="44" spans="1:10" x14ac:dyDescent="0.35">
      <c r="A44" s="1">
        <v>44440</v>
      </c>
      <c r="B44">
        <v>50.299999</v>
      </c>
      <c r="C44">
        <v>50.389999000000003</v>
      </c>
      <c r="D44">
        <v>44.59</v>
      </c>
      <c r="E44">
        <v>45.470001000000003</v>
      </c>
      <c r="F44">
        <v>44.27317</v>
      </c>
      <c r="G44">
        <v>23226900</v>
      </c>
      <c r="I44" s="2">
        <f t="shared" si="0"/>
        <v>-9.4583909394687082E-2</v>
      </c>
      <c r="J44" s="2">
        <f t="shared" si="1"/>
        <v>-9.9360672318764651E-2</v>
      </c>
    </row>
    <row r="45" spans="1:10" x14ac:dyDescent="0.35">
      <c r="A45" s="1">
        <v>44470</v>
      </c>
      <c r="B45">
        <v>46.110000999999997</v>
      </c>
      <c r="C45">
        <v>49.919998</v>
      </c>
      <c r="D45">
        <v>45.950001</v>
      </c>
      <c r="E45">
        <v>48.330002</v>
      </c>
      <c r="F45">
        <v>47.057892000000002</v>
      </c>
      <c r="G45">
        <v>17476500</v>
      </c>
      <c r="I45" s="2">
        <f t="shared" si="0"/>
        <v>6.2898635900704658E-2</v>
      </c>
      <c r="J45" s="2">
        <f t="shared" si="1"/>
        <v>6.099973818156805E-2</v>
      </c>
    </row>
    <row r="46" spans="1:10" x14ac:dyDescent="0.35">
      <c r="A46" s="1">
        <v>44501</v>
      </c>
      <c r="B46">
        <v>48.790000999999997</v>
      </c>
      <c r="C46">
        <v>51.049999</v>
      </c>
      <c r="D46">
        <v>47.77</v>
      </c>
      <c r="E46">
        <v>48.779998999999997</v>
      </c>
      <c r="F46">
        <v>47.496048000000002</v>
      </c>
      <c r="G46">
        <v>14197500</v>
      </c>
      <c r="I46" s="2">
        <f t="shared" si="0"/>
        <v>9.3109993112312495E-3</v>
      </c>
      <c r="J46" s="2">
        <f t="shared" si="1"/>
        <v>9.2679191634958032E-3</v>
      </c>
    </row>
    <row r="47" spans="1:10" x14ac:dyDescent="0.35">
      <c r="A47" s="1">
        <v>44531</v>
      </c>
      <c r="B47">
        <v>49.34</v>
      </c>
      <c r="C47">
        <v>52.470001000000003</v>
      </c>
      <c r="D47">
        <v>49.080002</v>
      </c>
      <c r="E47">
        <v>51.689999</v>
      </c>
      <c r="F47">
        <v>50.329453000000001</v>
      </c>
      <c r="G47">
        <v>14834100</v>
      </c>
      <c r="I47" s="2">
        <f t="shared" si="0"/>
        <v>5.9655594924445055E-2</v>
      </c>
      <c r="J47" s="2">
        <f t="shared" si="1"/>
        <v>5.7943944880503181E-2</v>
      </c>
    </row>
    <row r="48" spans="1:10" x14ac:dyDescent="0.35">
      <c r="A48" s="1">
        <v>44562</v>
      </c>
      <c r="B48">
        <v>51.720001000000003</v>
      </c>
      <c r="C48">
        <v>51.790000999999997</v>
      </c>
      <c r="D48">
        <v>46.599997999999999</v>
      </c>
      <c r="E48">
        <v>48.59</v>
      </c>
      <c r="F48">
        <v>47.311050000000002</v>
      </c>
      <c r="G48">
        <v>28530400</v>
      </c>
      <c r="I48" s="2">
        <f t="shared" si="0"/>
        <v>-5.9972894996494386E-2</v>
      </c>
      <c r="J48" s="2">
        <f t="shared" si="1"/>
        <v>-6.1846569023698915E-2</v>
      </c>
    </row>
    <row r="49" spans="1:10" x14ac:dyDescent="0.35">
      <c r="A49" s="1">
        <v>44593</v>
      </c>
      <c r="B49">
        <v>48.939999</v>
      </c>
      <c r="C49">
        <v>49</v>
      </c>
      <c r="D49">
        <v>45.48</v>
      </c>
      <c r="E49">
        <v>47.23</v>
      </c>
      <c r="F49">
        <v>45.986843</v>
      </c>
      <c r="G49">
        <v>17994800</v>
      </c>
      <c r="I49" s="2">
        <f t="shared" si="0"/>
        <v>-2.7989380916297546E-2</v>
      </c>
      <c r="J49" s="2">
        <f t="shared" si="1"/>
        <v>-2.8388549598142195E-2</v>
      </c>
    </row>
    <row r="50" spans="1:10" x14ac:dyDescent="0.35">
      <c r="A50" s="1">
        <v>44621</v>
      </c>
      <c r="B50">
        <v>47.25</v>
      </c>
      <c r="C50">
        <v>50.59</v>
      </c>
      <c r="D50">
        <v>45.259998000000003</v>
      </c>
      <c r="E50">
        <v>49.41</v>
      </c>
      <c r="F50">
        <v>48.109467000000002</v>
      </c>
      <c r="G50">
        <v>31704700</v>
      </c>
      <c r="I50" s="2">
        <f t="shared" si="0"/>
        <v>4.6157201963178851E-2</v>
      </c>
      <c r="J50" s="2">
        <f t="shared" si="1"/>
        <v>4.5123643034245701E-2</v>
      </c>
    </row>
    <row r="51" spans="1:10" x14ac:dyDescent="0.35">
      <c r="A51" s="1">
        <v>44652</v>
      </c>
      <c r="B51">
        <v>49.990001999999997</v>
      </c>
      <c r="C51">
        <v>53.860000999999997</v>
      </c>
      <c r="D51">
        <v>46.130001</v>
      </c>
      <c r="E51">
        <v>46.18</v>
      </c>
      <c r="F51">
        <v>46.18</v>
      </c>
      <c r="G51">
        <v>50984900</v>
      </c>
      <c r="I51" s="2">
        <f t="shared" si="0"/>
        <v>-4.0105765461920462E-2</v>
      </c>
      <c r="J51" s="2">
        <f t="shared" si="1"/>
        <v>-4.0932172945842102E-2</v>
      </c>
    </row>
    <row r="52" spans="1:10" x14ac:dyDescent="0.35">
      <c r="A52" s="1">
        <v>44682</v>
      </c>
      <c r="B52">
        <v>46.099997999999999</v>
      </c>
      <c r="C52">
        <v>46.169998</v>
      </c>
      <c r="D52">
        <v>39.32</v>
      </c>
      <c r="E52">
        <v>42.540000999999997</v>
      </c>
      <c r="F52">
        <v>42.540000999999997</v>
      </c>
      <c r="G52">
        <v>74614100</v>
      </c>
      <c r="I52" s="2">
        <f t="shared" si="0"/>
        <v>-7.8821979211780024E-2</v>
      </c>
      <c r="J52" s="2">
        <f t="shared" si="1"/>
        <v>-8.2101970646971223E-2</v>
      </c>
    </row>
    <row r="53" spans="1:10" x14ac:dyDescent="0.35">
      <c r="A53" s="1">
        <v>44713</v>
      </c>
      <c r="B53">
        <v>42.509998000000003</v>
      </c>
      <c r="C53">
        <v>42.560001</v>
      </c>
      <c r="D53">
        <v>37.880001</v>
      </c>
      <c r="E53">
        <v>41.709999000000003</v>
      </c>
      <c r="F53">
        <v>41.709999000000003</v>
      </c>
      <c r="G53">
        <v>33971600</v>
      </c>
      <c r="I53" s="2">
        <f t="shared" si="0"/>
        <v>-1.9511094980933175E-2</v>
      </c>
      <c r="J53" s="2">
        <f t="shared" si="1"/>
        <v>-1.970394904559027E-2</v>
      </c>
    </row>
    <row r="54" spans="1:10" x14ac:dyDescent="0.35">
      <c r="A54" s="1">
        <v>44743</v>
      </c>
      <c r="B54">
        <v>41.5</v>
      </c>
      <c r="C54">
        <v>43.23</v>
      </c>
      <c r="D54">
        <v>40.810001</v>
      </c>
      <c r="E54">
        <v>41.470001000000003</v>
      </c>
      <c r="F54">
        <v>41.470001000000003</v>
      </c>
      <c r="G54">
        <v>27978700</v>
      </c>
      <c r="I54" s="2">
        <f t="shared" si="0"/>
        <v>-5.7539680113634084E-3</v>
      </c>
      <c r="J54" s="2">
        <f t="shared" si="1"/>
        <v>-5.7705858616807866E-3</v>
      </c>
    </row>
    <row r="55" spans="1:10" x14ac:dyDescent="0.35">
      <c r="A55" s="1">
        <v>44774</v>
      </c>
      <c r="B55">
        <v>41</v>
      </c>
      <c r="C55">
        <v>42.41</v>
      </c>
      <c r="D55">
        <v>40.290000999999997</v>
      </c>
      <c r="E55">
        <v>40.439999</v>
      </c>
      <c r="F55">
        <v>40.439999</v>
      </c>
      <c r="G55">
        <v>22558300</v>
      </c>
      <c r="I55" s="2">
        <f t="shared" si="0"/>
        <v>-2.4837279362496356E-2</v>
      </c>
      <c r="J55" s="2">
        <f t="shared" si="1"/>
        <v>-2.5150928947828673E-2</v>
      </c>
    </row>
    <row r="56" spans="1:10" x14ac:dyDescent="0.35">
      <c r="A56" s="1">
        <v>44805</v>
      </c>
      <c r="B56">
        <v>39.889999000000003</v>
      </c>
      <c r="C56">
        <v>42.990001999999997</v>
      </c>
      <c r="D56">
        <v>38.340000000000003</v>
      </c>
      <c r="E56">
        <v>40.619999</v>
      </c>
      <c r="F56">
        <v>40.619999</v>
      </c>
      <c r="G56">
        <v>41889800</v>
      </c>
      <c r="I56" s="2">
        <f t="shared" si="0"/>
        <v>4.4510386857328221E-3</v>
      </c>
      <c r="J56" s="2">
        <f t="shared" si="1"/>
        <v>4.4411621095453921E-3</v>
      </c>
    </row>
    <row r="57" spans="1:10" x14ac:dyDescent="0.35">
      <c r="A57" s="1">
        <v>44835</v>
      </c>
      <c r="B57">
        <v>40.770000000000003</v>
      </c>
      <c r="C57">
        <v>42.48</v>
      </c>
      <c r="D57">
        <v>39.520000000000003</v>
      </c>
      <c r="E57">
        <v>41.34</v>
      </c>
      <c r="F57">
        <v>41.34</v>
      </c>
      <c r="G57">
        <v>25355700</v>
      </c>
      <c r="I57" s="2">
        <f t="shared" si="0"/>
        <v>1.7725283548136073E-2</v>
      </c>
      <c r="J57" s="2">
        <f t="shared" si="1"/>
        <v>1.7570022719798545E-2</v>
      </c>
    </row>
    <row r="58" spans="1:10" x14ac:dyDescent="0.35">
      <c r="A58" s="1">
        <v>44866</v>
      </c>
      <c r="B58">
        <v>41.66</v>
      </c>
      <c r="C58">
        <v>43.32</v>
      </c>
      <c r="D58">
        <v>39.799999</v>
      </c>
      <c r="E58">
        <v>40.919998</v>
      </c>
      <c r="F58">
        <v>40.919998</v>
      </c>
      <c r="G58">
        <v>25130500</v>
      </c>
      <c r="I58" s="2">
        <f t="shared" si="0"/>
        <v>-1.0159700048379405E-2</v>
      </c>
      <c r="J58" s="2">
        <f t="shared" si="1"/>
        <v>-1.0211662046053106E-2</v>
      </c>
    </row>
    <row r="59" spans="1:10" x14ac:dyDescent="0.35">
      <c r="A59" s="1">
        <v>44896</v>
      </c>
      <c r="B59">
        <v>41.23</v>
      </c>
      <c r="C59">
        <v>41.709999000000003</v>
      </c>
      <c r="D59">
        <v>39.07</v>
      </c>
      <c r="E59">
        <v>39.150002000000001</v>
      </c>
      <c r="F59">
        <v>39.150002000000001</v>
      </c>
      <c r="G59">
        <v>23364700</v>
      </c>
      <c r="I59" s="2">
        <f t="shared" si="0"/>
        <v>-4.3255036327225604E-2</v>
      </c>
      <c r="J59" s="2">
        <f t="shared" si="1"/>
        <v>-4.421841868519006E-2</v>
      </c>
    </row>
    <row r="60" spans="1:10" x14ac:dyDescent="0.35">
      <c r="A60" s="1">
        <v>44927</v>
      </c>
      <c r="B60">
        <v>39.270000000000003</v>
      </c>
      <c r="C60">
        <v>40.840000000000003</v>
      </c>
      <c r="D60">
        <v>38.43</v>
      </c>
      <c r="E60">
        <v>39.150002000000001</v>
      </c>
      <c r="F60">
        <v>39.150002000000001</v>
      </c>
      <c r="G60">
        <v>32715100</v>
      </c>
      <c r="I60" s="2">
        <f t="shared" si="0"/>
        <v>0</v>
      </c>
      <c r="J60" s="2">
        <f t="shared" si="1"/>
        <v>0</v>
      </c>
    </row>
    <row r="61" spans="1:10" x14ac:dyDescent="0.35">
      <c r="A61" s="1">
        <v>44958</v>
      </c>
      <c r="B61">
        <v>38.229999999999997</v>
      </c>
      <c r="C61">
        <v>39.169998</v>
      </c>
      <c r="D61">
        <v>36.040000999999997</v>
      </c>
      <c r="E61">
        <v>36.049999</v>
      </c>
      <c r="F61">
        <v>36.049999</v>
      </c>
      <c r="G61">
        <v>45397300</v>
      </c>
      <c r="I61" s="2">
        <f t="shared" si="0"/>
        <v>-7.9182703490027984E-2</v>
      </c>
      <c r="J61" s="2">
        <f t="shared" si="1"/>
        <v>-8.2493637530672542E-2</v>
      </c>
    </row>
    <row r="62" spans="1:10" x14ac:dyDescent="0.35">
      <c r="A62" s="1">
        <v>44986</v>
      </c>
      <c r="B62">
        <v>36.159999999999997</v>
      </c>
      <c r="C62">
        <v>36.700001</v>
      </c>
      <c r="D62">
        <v>35.340000000000003</v>
      </c>
      <c r="E62">
        <v>35.369999</v>
      </c>
      <c r="F62">
        <v>35.369999</v>
      </c>
      <c r="G62">
        <v>9893500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47622-14BD-4CCD-9C2D-DDDDE6A95244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TCEHY</v>
      </c>
    </row>
    <row r="2" spans="1:13" x14ac:dyDescent="0.35">
      <c r="A2" s="1">
        <v>43160</v>
      </c>
      <c r="B2">
        <v>56.779998999999997</v>
      </c>
      <c r="C2">
        <v>60</v>
      </c>
      <c r="D2">
        <v>51.59</v>
      </c>
      <c r="E2">
        <v>53.290000999999997</v>
      </c>
      <c r="F2">
        <v>49.832016000000003</v>
      </c>
      <c r="G2">
        <v>112021300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https://query1.finance.yahoo.com/v7/finance/download/TCEHY?period1=1518048000&amp;period2=1678233600&amp;interval=1mo&amp;events=history&amp;includeAdjustedClose=true</v>
      </c>
    </row>
    <row r="3" spans="1:13" x14ac:dyDescent="0.35">
      <c r="A3" s="1">
        <v>43191</v>
      </c>
      <c r="B3">
        <v>52.919998</v>
      </c>
      <c r="C3">
        <v>53.700001</v>
      </c>
      <c r="D3">
        <v>48.509998000000003</v>
      </c>
      <c r="E3">
        <v>49.130001</v>
      </c>
      <c r="F3">
        <v>45.941955999999998</v>
      </c>
      <c r="G3">
        <v>86013700</v>
      </c>
      <c r="I3" s="2">
        <f>F3/F2-1</f>
        <v>-7.8063468273087855E-2</v>
      </c>
      <c r="J3" s="2">
        <f>LN(F3/F2)</f>
        <v>-8.1278895401345946E-2</v>
      </c>
    </row>
    <row r="4" spans="1:13" x14ac:dyDescent="0.35">
      <c r="A4" s="1">
        <v>43221</v>
      </c>
      <c r="B4">
        <v>49.080002</v>
      </c>
      <c r="C4">
        <v>54.360000999999997</v>
      </c>
      <c r="D4">
        <v>47.880001</v>
      </c>
      <c r="E4">
        <v>51.07</v>
      </c>
      <c r="F4">
        <v>47.756073000000001</v>
      </c>
      <c r="G4">
        <v>95507400</v>
      </c>
      <c r="I4" s="2">
        <f t="shared" ref="I4:I61" si="0">F4/F3-1</f>
        <v>3.9487152005456716E-2</v>
      </c>
      <c r="J4" s="2">
        <f t="shared" ref="J4:J61" si="1">LN(F4/F3)</f>
        <v>3.8727468456437389E-2</v>
      </c>
    </row>
    <row r="5" spans="1:13" x14ac:dyDescent="0.35">
      <c r="A5" s="1">
        <v>43252</v>
      </c>
      <c r="B5">
        <v>51.740001999999997</v>
      </c>
      <c r="C5">
        <v>54.84</v>
      </c>
      <c r="D5">
        <v>47.610000999999997</v>
      </c>
      <c r="E5">
        <v>50.25</v>
      </c>
      <c r="F5">
        <v>47.087311</v>
      </c>
      <c r="G5">
        <v>99628300</v>
      </c>
      <c r="I5" s="2">
        <f t="shared" si="0"/>
        <v>-1.4003705874224615E-2</v>
      </c>
      <c r="J5" s="2">
        <f t="shared" si="1"/>
        <v>-1.41026828796932E-2</v>
      </c>
    </row>
    <row r="6" spans="1:13" x14ac:dyDescent="0.35">
      <c r="A6" s="1">
        <v>43282</v>
      </c>
      <c r="B6">
        <v>49.349997999999999</v>
      </c>
      <c r="C6">
        <v>50.990001999999997</v>
      </c>
      <c r="D6">
        <v>45.259998000000003</v>
      </c>
      <c r="E6">
        <v>45.700001</v>
      </c>
      <c r="F6">
        <v>42.823684999999998</v>
      </c>
      <c r="G6">
        <v>81914700</v>
      </c>
      <c r="I6" s="2">
        <f t="shared" si="0"/>
        <v>-9.0547238936621421E-2</v>
      </c>
      <c r="J6" s="2">
        <f t="shared" si="1"/>
        <v>-9.491222183038811E-2</v>
      </c>
    </row>
    <row r="7" spans="1:13" x14ac:dyDescent="0.35">
      <c r="A7" s="1">
        <v>43313</v>
      </c>
      <c r="B7">
        <v>45.23</v>
      </c>
      <c r="C7">
        <v>47.880001</v>
      </c>
      <c r="D7">
        <v>39.799999</v>
      </c>
      <c r="E7">
        <v>43.139999000000003</v>
      </c>
      <c r="F7">
        <v>40.424812000000003</v>
      </c>
      <c r="G7">
        <v>178036700</v>
      </c>
      <c r="I7" s="2">
        <f t="shared" si="0"/>
        <v>-5.6017435211378808E-2</v>
      </c>
      <c r="J7" s="2">
        <f t="shared" si="1"/>
        <v>-5.7647582510778991E-2</v>
      </c>
    </row>
    <row r="8" spans="1:13" x14ac:dyDescent="0.35">
      <c r="A8" s="1">
        <v>43344</v>
      </c>
      <c r="B8">
        <v>42.630001</v>
      </c>
      <c r="C8">
        <v>43.23</v>
      </c>
      <c r="D8">
        <v>38.549999</v>
      </c>
      <c r="E8">
        <v>40.840000000000003</v>
      </c>
      <c r="F8">
        <v>38.269565999999998</v>
      </c>
      <c r="G8">
        <v>108538000</v>
      </c>
      <c r="I8" s="2">
        <f t="shared" si="0"/>
        <v>-5.3314929454712279E-2</v>
      </c>
      <c r="J8" s="2">
        <f t="shared" si="1"/>
        <v>-5.4788795967110081E-2</v>
      </c>
    </row>
    <row r="9" spans="1:13" x14ac:dyDescent="0.35">
      <c r="A9" s="1">
        <v>43374</v>
      </c>
      <c r="B9">
        <v>41.040000999999997</v>
      </c>
      <c r="C9">
        <v>41.360000999999997</v>
      </c>
      <c r="D9">
        <v>31.540001</v>
      </c>
      <c r="E9">
        <v>34.330002</v>
      </c>
      <c r="F9">
        <v>32.169303999999997</v>
      </c>
      <c r="G9">
        <v>146363200</v>
      </c>
      <c r="I9" s="2">
        <f t="shared" si="0"/>
        <v>-0.15940243482249061</v>
      </c>
      <c r="J9" s="2">
        <f t="shared" si="1"/>
        <v>-0.17364225294456934</v>
      </c>
    </row>
    <row r="10" spans="1:13" x14ac:dyDescent="0.35">
      <c r="A10" s="1">
        <v>43405</v>
      </c>
      <c r="B10">
        <v>35.689999</v>
      </c>
      <c r="C10">
        <v>41.099997999999999</v>
      </c>
      <c r="D10">
        <v>33.400002000000001</v>
      </c>
      <c r="E10">
        <v>40.080002</v>
      </c>
      <c r="F10">
        <v>37.557403999999998</v>
      </c>
      <c r="G10">
        <v>116918800</v>
      </c>
      <c r="I10" s="2">
        <f t="shared" si="0"/>
        <v>0.16749196687624957</v>
      </c>
      <c r="J10" s="2">
        <f t="shared" si="1"/>
        <v>0.15485782991732902</v>
      </c>
    </row>
    <row r="11" spans="1:13" x14ac:dyDescent="0.35">
      <c r="A11" s="1">
        <v>43435</v>
      </c>
      <c r="B11">
        <v>42.389999000000003</v>
      </c>
      <c r="C11">
        <v>42.639999000000003</v>
      </c>
      <c r="D11">
        <v>37.369999</v>
      </c>
      <c r="E11">
        <v>39.470001000000003</v>
      </c>
      <c r="F11">
        <v>36.985793999999999</v>
      </c>
      <c r="G11">
        <v>96166000</v>
      </c>
      <c r="I11" s="2">
        <f t="shared" si="0"/>
        <v>-1.5219635521134478E-2</v>
      </c>
      <c r="J11" s="2">
        <f t="shared" si="1"/>
        <v>-1.5336642898336595E-2</v>
      </c>
    </row>
    <row r="12" spans="1:13" x14ac:dyDescent="0.35">
      <c r="A12" s="1">
        <v>43466</v>
      </c>
      <c r="B12">
        <v>38.869999</v>
      </c>
      <c r="C12">
        <v>44.880001</v>
      </c>
      <c r="D12">
        <v>38.169998</v>
      </c>
      <c r="E12">
        <v>44.610000999999997</v>
      </c>
      <c r="F12">
        <v>41.805435000000003</v>
      </c>
      <c r="G12">
        <v>86007000</v>
      </c>
      <c r="I12" s="2">
        <f t="shared" si="0"/>
        <v>0.13031059979407233</v>
      </c>
      <c r="J12" s="2">
        <f t="shared" si="1"/>
        <v>0.12249246202961601</v>
      </c>
    </row>
    <row r="13" spans="1:13" x14ac:dyDescent="0.35">
      <c r="A13" s="1">
        <v>43497</v>
      </c>
      <c r="B13">
        <v>44.299999</v>
      </c>
      <c r="C13">
        <v>45.849997999999999</v>
      </c>
      <c r="D13">
        <v>40.599997999999999</v>
      </c>
      <c r="E13">
        <v>42.810001</v>
      </c>
      <c r="F13">
        <v>40.118599000000003</v>
      </c>
      <c r="G13">
        <v>60301500</v>
      </c>
      <c r="I13" s="2">
        <f t="shared" si="0"/>
        <v>-4.0349681805726956E-2</v>
      </c>
      <c r="J13" s="2">
        <f t="shared" si="1"/>
        <v>-4.1186312757051084E-2</v>
      </c>
    </row>
    <row r="14" spans="1:13" x14ac:dyDescent="0.35">
      <c r="A14" s="1">
        <v>43525</v>
      </c>
      <c r="B14">
        <v>42.950001</v>
      </c>
      <c r="C14">
        <v>47.490001999999997</v>
      </c>
      <c r="D14">
        <v>42.43</v>
      </c>
      <c r="E14">
        <v>45.98</v>
      </c>
      <c r="F14">
        <v>43.089302000000004</v>
      </c>
      <c r="G14">
        <v>72421900</v>
      </c>
      <c r="I14" s="2">
        <f t="shared" si="0"/>
        <v>7.4048024458680528E-2</v>
      </c>
      <c r="J14" s="2">
        <f t="shared" si="1"/>
        <v>7.1434710597840012E-2</v>
      </c>
    </row>
    <row r="15" spans="1:13" x14ac:dyDescent="0.35">
      <c r="A15" s="1">
        <v>43556</v>
      </c>
      <c r="B15">
        <v>46.41</v>
      </c>
      <c r="C15">
        <v>51.240001999999997</v>
      </c>
      <c r="D15">
        <v>46.41</v>
      </c>
      <c r="E15">
        <v>49.240001999999997</v>
      </c>
      <c r="F15">
        <v>46.144359999999999</v>
      </c>
      <c r="G15">
        <v>59836600</v>
      </c>
      <c r="I15" s="2">
        <f t="shared" si="0"/>
        <v>7.0900614727989586E-2</v>
      </c>
      <c r="J15" s="2">
        <f t="shared" si="1"/>
        <v>6.8499990453838949E-2</v>
      </c>
    </row>
    <row r="16" spans="1:13" x14ac:dyDescent="0.35">
      <c r="A16" s="1">
        <v>43586</v>
      </c>
      <c r="B16">
        <v>49.310001</v>
      </c>
      <c r="C16">
        <v>50.07</v>
      </c>
      <c r="D16">
        <v>40.849997999999999</v>
      </c>
      <c r="E16">
        <v>41.759998000000003</v>
      </c>
      <c r="F16">
        <v>39.134608999999998</v>
      </c>
      <c r="G16">
        <v>98845800</v>
      </c>
      <c r="I16" s="2">
        <f t="shared" si="0"/>
        <v>-0.151909160729502</v>
      </c>
      <c r="J16" s="2">
        <f t="shared" si="1"/>
        <v>-0.16476752714611465</v>
      </c>
      <c r="M16" s="4"/>
    </row>
    <row r="17" spans="1:13" x14ac:dyDescent="0.35">
      <c r="A17" s="1">
        <v>43617</v>
      </c>
      <c r="B17">
        <v>42.759998000000003</v>
      </c>
      <c r="C17">
        <v>45.720001000000003</v>
      </c>
      <c r="D17">
        <v>41.509998000000003</v>
      </c>
      <c r="E17">
        <v>45.259998000000003</v>
      </c>
      <c r="F17">
        <v>42.530647000000002</v>
      </c>
      <c r="G17">
        <v>61035700</v>
      </c>
      <c r="I17" s="2">
        <f t="shared" si="0"/>
        <v>8.6778380742222438E-2</v>
      </c>
      <c r="J17" s="2">
        <f t="shared" si="1"/>
        <v>8.3217705790508481E-2</v>
      </c>
      <c r="M17" s="4"/>
    </row>
    <row r="18" spans="1:13" x14ac:dyDescent="0.35">
      <c r="A18" s="1">
        <v>43647</v>
      </c>
      <c r="B18">
        <v>46.630001</v>
      </c>
      <c r="C18">
        <v>47.75</v>
      </c>
      <c r="D18">
        <v>44.509998000000003</v>
      </c>
      <c r="E18">
        <v>46.5</v>
      </c>
      <c r="F18">
        <v>43.695872999999999</v>
      </c>
      <c r="G18">
        <v>47924500</v>
      </c>
      <c r="I18" s="2">
        <f t="shared" si="0"/>
        <v>2.7397325980016207E-2</v>
      </c>
      <c r="J18" s="2">
        <f t="shared" si="1"/>
        <v>2.7028736341799708E-2</v>
      </c>
    </row>
    <row r="19" spans="1:13" x14ac:dyDescent="0.35">
      <c r="A19" s="1">
        <v>43678</v>
      </c>
      <c r="B19">
        <v>47.16</v>
      </c>
      <c r="C19">
        <v>47.529998999999997</v>
      </c>
      <c r="D19">
        <v>40.349997999999999</v>
      </c>
      <c r="E19">
        <v>41.27</v>
      </c>
      <c r="F19">
        <v>38.781264999999998</v>
      </c>
      <c r="G19">
        <v>96719400</v>
      </c>
      <c r="I19" s="2">
        <f t="shared" si="0"/>
        <v>-0.11247304751183251</v>
      </c>
      <c r="J19" s="2">
        <f t="shared" si="1"/>
        <v>-0.11931638909294286</v>
      </c>
    </row>
    <row r="20" spans="1:13" x14ac:dyDescent="0.35">
      <c r="A20" s="1">
        <v>43709</v>
      </c>
      <c r="B20">
        <v>41.779998999999997</v>
      </c>
      <c r="C20">
        <v>44.93</v>
      </c>
      <c r="D20">
        <v>40.57</v>
      </c>
      <c r="E20">
        <v>41.630001</v>
      </c>
      <c r="F20">
        <v>39.119556000000003</v>
      </c>
      <c r="G20">
        <v>67157200</v>
      </c>
      <c r="I20" s="2">
        <f t="shared" si="0"/>
        <v>8.7230522263779253E-3</v>
      </c>
      <c r="J20" s="2">
        <f t="shared" si="1"/>
        <v>8.6852262193000667E-3</v>
      </c>
    </row>
    <row r="21" spans="1:13" x14ac:dyDescent="0.35">
      <c r="A21" s="1">
        <v>43739</v>
      </c>
      <c r="B21">
        <v>41.720001000000003</v>
      </c>
      <c r="C21">
        <v>42.23</v>
      </c>
      <c r="D21">
        <v>40.040000999999997</v>
      </c>
      <c r="E21">
        <v>40.5</v>
      </c>
      <c r="F21">
        <v>38.057696999999997</v>
      </c>
      <c r="G21">
        <v>76231400</v>
      </c>
      <c r="I21" s="2">
        <f t="shared" si="0"/>
        <v>-2.7143943044752539E-2</v>
      </c>
      <c r="J21" s="2">
        <f t="shared" si="1"/>
        <v>-2.7519145093232993E-2</v>
      </c>
    </row>
    <row r="22" spans="1:13" x14ac:dyDescent="0.35">
      <c r="A22" s="1">
        <v>43770</v>
      </c>
      <c r="B22">
        <v>41.040000999999997</v>
      </c>
      <c r="C22">
        <v>43.689999</v>
      </c>
      <c r="D22">
        <v>40.279998999999997</v>
      </c>
      <c r="E22">
        <v>42.150002000000001</v>
      </c>
      <c r="F22">
        <v>39.608199999999997</v>
      </c>
      <c r="G22">
        <v>62614600</v>
      </c>
      <c r="I22" s="2">
        <f t="shared" si="0"/>
        <v>4.0740851975357373E-2</v>
      </c>
      <c r="J22" s="2">
        <f t="shared" si="1"/>
        <v>3.9932817215601914E-2</v>
      </c>
    </row>
    <row r="23" spans="1:13" x14ac:dyDescent="0.35">
      <c r="A23" s="1">
        <v>43800</v>
      </c>
      <c r="B23">
        <v>42.310001</v>
      </c>
      <c r="C23">
        <v>49.360000999999997</v>
      </c>
      <c r="D23">
        <v>41.209999000000003</v>
      </c>
      <c r="E23">
        <v>48.009998000000003</v>
      </c>
      <c r="F23">
        <v>45.114815</v>
      </c>
      <c r="G23">
        <v>68077100</v>
      </c>
      <c r="I23" s="2">
        <f t="shared" si="0"/>
        <v>0.1390271458940322</v>
      </c>
      <c r="J23" s="2">
        <f t="shared" si="1"/>
        <v>0.13017451727501175</v>
      </c>
    </row>
    <row r="24" spans="1:13" x14ac:dyDescent="0.35">
      <c r="A24" s="1">
        <v>43831</v>
      </c>
      <c r="B24">
        <v>49.200001</v>
      </c>
      <c r="C24">
        <v>52.509998000000003</v>
      </c>
      <c r="D24">
        <v>46.259998000000003</v>
      </c>
      <c r="E24">
        <v>47.91</v>
      </c>
      <c r="F24">
        <v>45.020847000000003</v>
      </c>
      <c r="G24">
        <v>96746700</v>
      </c>
      <c r="I24" s="2">
        <f t="shared" si="0"/>
        <v>-2.0828634673554225E-3</v>
      </c>
      <c r="J24" s="2">
        <f t="shared" si="1"/>
        <v>-2.0850356442232553E-3</v>
      </c>
      <c r="M24" s="4"/>
    </row>
    <row r="25" spans="1:13" x14ac:dyDescent="0.35">
      <c r="A25" s="1">
        <v>43862</v>
      </c>
      <c r="B25">
        <v>48.759998000000003</v>
      </c>
      <c r="C25">
        <v>53.75</v>
      </c>
      <c r="D25">
        <v>48.16</v>
      </c>
      <c r="E25">
        <v>49.650002000000001</v>
      </c>
      <c r="F25">
        <v>46.655918</v>
      </c>
      <c r="G25">
        <v>90877800</v>
      </c>
      <c r="I25" s="2">
        <f t="shared" si="0"/>
        <v>3.6318086152399509E-2</v>
      </c>
      <c r="J25" s="2">
        <f t="shared" si="1"/>
        <v>3.5674129677952617E-2</v>
      </c>
      <c r="M25" s="4"/>
    </row>
    <row r="26" spans="1:13" x14ac:dyDescent="0.35">
      <c r="A26" s="1">
        <v>43891</v>
      </c>
      <c r="B26">
        <v>49.650002000000001</v>
      </c>
      <c r="C26">
        <v>51.950001</v>
      </c>
      <c r="D26">
        <v>40.799999</v>
      </c>
      <c r="E26">
        <v>49.09</v>
      </c>
      <c r="F26">
        <v>46.129691999999999</v>
      </c>
      <c r="G26">
        <v>151767900</v>
      </c>
      <c r="I26" s="2">
        <f t="shared" si="0"/>
        <v>-1.127886927441879E-2</v>
      </c>
      <c r="J26" s="2">
        <f t="shared" si="1"/>
        <v>-1.1342958075632117E-2</v>
      </c>
    </row>
    <row r="27" spans="1:13" x14ac:dyDescent="0.35">
      <c r="A27" s="1">
        <v>43922</v>
      </c>
      <c r="B27">
        <v>48.009998000000003</v>
      </c>
      <c r="C27">
        <v>54.200001</v>
      </c>
      <c r="D27">
        <v>46.98</v>
      </c>
      <c r="E27">
        <v>52.619999</v>
      </c>
      <c r="F27">
        <v>49.446818999999998</v>
      </c>
      <c r="G27">
        <v>64463400</v>
      </c>
      <c r="I27" s="2">
        <f t="shared" si="0"/>
        <v>7.190871770832552E-2</v>
      </c>
      <c r="J27" s="2">
        <f t="shared" si="1"/>
        <v>6.9440907631537305E-2</v>
      </c>
    </row>
    <row r="28" spans="1:13" x14ac:dyDescent="0.35">
      <c r="A28" s="1">
        <v>43952</v>
      </c>
      <c r="B28">
        <v>51.490001999999997</v>
      </c>
      <c r="C28">
        <v>58.66</v>
      </c>
      <c r="D28">
        <v>50.900002000000001</v>
      </c>
      <c r="E28">
        <v>54.32</v>
      </c>
      <c r="F28">
        <v>51.0443</v>
      </c>
      <c r="G28">
        <v>96001000</v>
      </c>
      <c r="I28" s="2">
        <f t="shared" si="0"/>
        <v>3.2307052957238902E-2</v>
      </c>
      <c r="J28" s="2">
        <f t="shared" si="1"/>
        <v>3.179615474083148E-2</v>
      </c>
    </row>
    <row r="29" spans="1:13" x14ac:dyDescent="0.35">
      <c r="A29" s="1">
        <v>43983</v>
      </c>
      <c r="B29">
        <v>54.82</v>
      </c>
      <c r="C29">
        <v>64.5</v>
      </c>
      <c r="D29">
        <v>54.68</v>
      </c>
      <c r="E29">
        <v>64</v>
      </c>
      <c r="F29">
        <v>60.302188999999998</v>
      </c>
      <c r="G29">
        <v>70874400</v>
      </c>
      <c r="I29" s="2">
        <f t="shared" si="0"/>
        <v>0.18136969260034919</v>
      </c>
      <c r="J29" s="2">
        <f t="shared" si="1"/>
        <v>0.16667452176165343</v>
      </c>
    </row>
    <row r="30" spans="1:13" x14ac:dyDescent="0.35">
      <c r="A30" s="1">
        <v>44013</v>
      </c>
      <c r="B30">
        <v>64.150002000000001</v>
      </c>
      <c r="C30">
        <v>72.900002000000001</v>
      </c>
      <c r="D30">
        <v>64.150002000000001</v>
      </c>
      <c r="E30">
        <v>68.489998</v>
      </c>
      <c r="F30">
        <v>64.532760999999994</v>
      </c>
      <c r="G30">
        <v>73056600</v>
      </c>
      <c r="I30" s="2">
        <f t="shared" si="0"/>
        <v>7.0156192837377729E-2</v>
      </c>
      <c r="J30" s="2">
        <f t="shared" si="1"/>
        <v>6.7804612434929218E-2</v>
      </c>
    </row>
    <row r="31" spans="1:13" x14ac:dyDescent="0.35">
      <c r="A31" s="1">
        <v>44044</v>
      </c>
      <c r="B31">
        <v>69.510002</v>
      </c>
      <c r="C31">
        <v>72.949996999999996</v>
      </c>
      <c r="D31">
        <v>64.110000999999997</v>
      </c>
      <c r="E31">
        <v>68.339995999999999</v>
      </c>
      <c r="F31">
        <v>64.391425999999996</v>
      </c>
      <c r="G31">
        <v>71826000</v>
      </c>
      <c r="I31" s="2">
        <f t="shared" si="0"/>
        <v>-2.190127894884264E-3</v>
      </c>
      <c r="J31" s="2">
        <f t="shared" si="1"/>
        <v>-2.1925297325107551E-3</v>
      </c>
    </row>
    <row r="32" spans="1:13" x14ac:dyDescent="0.35">
      <c r="A32" s="1">
        <v>44075</v>
      </c>
      <c r="B32">
        <v>69.730002999999996</v>
      </c>
      <c r="C32">
        <v>70.699996999999996</v>
      </c>
      <c r="D32">
        <v>64.319999999999993</v>
      </c>
      <c r="E32">
        <v>67.650002000000001</v>
      </c>
      <c r="F32">
        <v>63.741295000000001</v>
      </c>
      <c r="G32">
        <v>59448800</v>
      </c>
      <c r="I32" s="2">
        <f t="shared" si="0"/>
        <v>-1.0096546083635305E-2</v>
      </c>
      <c r="J32" s="2">
        <f t="shared" si="1"/>
        <v>-1.0147861905613583E-2</v>
      </c>
    </row>
    <row r="33" spans="1:10" x14ac:dyDescent="0.35">
      <c r="A33" s="1">
        <v>44105</v>
      </c>
      <c r="B33">
        <v>68.5</v>
      </c>
      <c r="C33">
        <v>78.849997999999999</v>
      </c>
      <c r="D33">
        <v>67.050003000000004</v>
      </c>
      <c r="E33">
        <v>76.339995999999999</v>
      </c>
      <c r="F33">
        <v>71.929198999999997</v>
      </c>
      <c r="G33">
        <v>60265800</v>
      </c>
      <c r="I33" s="2">
        <f t="shared" si="0"/>
        <v>0.12845525024240567</v>
      </c>
      <c r="J33" s="2">
        <f t="shared" si="1"/>
        <v>0.12084966229550156</v>
      </c>
    </row>
    <row r="34" spans="1:10" x14ac:dyDescent="0.35">
      <c r="A34" s="1">
        <v>44136</v>
      </c>
      <c r="B34">
        <v>78.379997000000003</v>
      </c>
      <c r="C34">
        <v>81.349997999999999</v>
      </c>
      <c r="D34">
        <v>71.260002</v>
      </c>
      <c r="E34">
        <v>73</v>
      </c>
      <c r="F34">
        <v>68.782180999999994</v>
      </c>
      <c r="G34">
        <v>81629000</v>
      </c>
      <c r="I34" s="2">
        <f t="shared" si="0"/>
        <v>-4.3751606353909289E-2</v>
      </c>
      <c r="J34" s="2">
        <f t="shared" si="1"/>
        <v>-4.4737573690027801E-2</v>
      </c>
    </row>
    <row r="35" spans="1:10" x14ac:dyDescent="0.35">
      <c r="A35" s="1">
        <v>44166</v>
      </c>
      <c r="B35">
        <v>74.75</v>
      </c>
      <c r="C35">
        <v>76.930000000000007</v>
      </c>
      <c r="D35">
        <v>67.129997000000003</v>
      </c>
      <c r="E35">
        <v>71.889999000000003</v>
      </c>
      <c r="F35">
        <v>67.736312999999996</v>
      </c>
      <c r="G35">
        <v>52370000</v>
      </c>
      <c r="I35" s="2">
        <f t="shared" si="0"/>
        <v>-1.5205507949798802E-2</v>
      </c>
      <c r="J35" s="2">
        <f t="shared" si="1"/>
        <v>-1.5322297090367849E-2</v>
      </c>
    </row>
    <row r="36" spans="1:10" x14ac:dyDescent="0.35">
      <c r="A36" s="1">
        <v>44197</v>
      </c>
      <c r="B36">
        <v>73.879997000000003</v>
      </c>
      <c r="C36">
        <v>98.190002000000007</v>
      </c>
      <c r="D36">
        <v>71.790001000000004</v>
      </c>
      <c r="E36">
        <v>89.309997999999993</v>
      </c>
      <c r="F36">
        <v>84.149817999999996</v>
      </c>
      <c r="G36">
        <v>75398400</v>
      </c>
      <c r="I36" s="2">
        <f t="shared" si="0"/>
        <v>0.24231470939376343</v>
      </c>
      <c r="J36" s="2">
        <f t="shared" si="1"/>
        <v>0.21697634061959287</v>
      </c>
    </row>
    <row r="37" spans="1:10" x14ac:dyDescent="0.35">
      <c r="A37" s="1">
        <v>44228</v>
      </c>
      <c r="B37">
        <v>91.660004000000001</v>
      </c>
      <c r="C37">
        <v>99.400002000000001</v>
      </c>
      <c r="D37">
        <v>71.889999000000003</v>
      </c>
      <c r="E37">
        <v>87.199996999999996</v>
      </c>
      <c r="F37">
        <v>82.161720000000003</v>
      </c>
      <c r="G37">
        <v>45895300</v>
      </c>
      <c r="I37" s="2">
        <f t="shared" si="0"/>
        <v>-2.3625695779876721E-2</v>
      </c>
      <c r="J37" s="2">
        <f t="shared" si="1"/>
        <v>-2.3909257667345512E-2</v>
      </c>
    </row>
    <row r="38" spans="1:10" x14ac:dyDescent="0.35">
      <c r="A38" s="1">
        <v>44256</v>
      </c>
      <c r="B38">
        <v>89.870002999999997</v>
      </c>
      <c r="C38">
        <v>92.75</v>
      </c>
      <c r="D38">
        <v>76.599997999999999</v>
      </c>
      <c r="E38">
        <v>79.800003000000004</v>
      </c>
      <c r="F38">
        <v>75.189293000000006</v>
      </c>
      <c r="G38">
        <v>73950300</v>
      </c>
      <c r="I38" s="2">
        <f t="shared" si="0"/>
        <v>-8.4862232679646876E-2</v>
      </c>
      <c r="J38" s="2">
        <f t="shared" si="1"/>
        <v>-8.8680659663009434E-2</v>
      </c>
    </row>
    <row r="39" spans="1:10" x14ac:dyDescent="0.35">
      <c r="A39" s="1">
        <v>44287</v>
      </c>
      <c r="B39">
        <v>83.849997999999999</v>
      </c>
      <c r="C39">
        <v>84.980002999999996</v>
      </c>
      <c r="D39">
        <v>76.440002000000007</v>
      </c>
      <c r="E39">
        <v>79.660004000000001</v>
      </c>
      <c r="F39">
        <v>75.057381000000007</v>
      </c>
      <c r="G39">
        <v>65118300</v>
      </c>
      <c r="I39" s="2">
        <f t="shared" si="0"/>
        <v>-1.7543987280209672E-3</v>
      </c>
      <c r="J39" s="2">
        <f t="shared" si="1"/>
        <v>-1.7559394878044537E-3</v>
      </c>
    </row>
    <row r="40" spans="1:10" x14ac:dyDescent="0.35">
      <c r="A40" s="1">
        <v>44317</v>
      </c>
      <c r="B40">
        <v>80.150002000000001</v>
      </c>
      <c r="C40">
        <v>81.050003000000004</v>
      </c>
      <c r="D40">
        <v>73.230002999999996</v>
      </c>
      <c r="E40">
        <v>78.379997000000003</v>
      </c>
      <c r="F40">
        <v>73.851333999999994</v>
      </c>
      <c r="G40">
        <v>45355300</v>
      </c>
      <c r="I40" s="2">
        <f t="shared" si="0"/>
        <v>-1.6068333106373789E-2</v>
      </c>
      <c r="J40" s="2">
        <f t="shared" si="1"/>
        <v>-1.6198828555039183E-2</v>
      </c>
    </row>
    <row r="41" spans="1:10" x14ac:dyDescent="0.35">
      <c r="A41" s="1">
        <v>44348</v>
      </c>
      <c r="B41">
        <v>80.809997999999993</v>
      </c>
      <c r="C41">
        <v>81.349997999999999</v>
      </c>
      <c r="D41">
        <v>73.819999999999993</v>
      </c>
      <c r="E41">
        <v>75.300003000000004</v>
      </c>
      <c r="F41">
        <v>71.139122</v>
      </c>
      <c r="G41">
        <v>42427000</v>
      </c>
      <c r="I41" s="2">
        <f t="shared" si="0"/>
        <v>-3.6725294630425953E-2</v>
      </c>
      <c r="J41" s="2">
        <f t="shared" si="1"/>
        <v>-3.7416647873732889E-2</v>
      </c>
    </row>
    <row r="42" spans="1:10" x14ac:dyDescent="0.35">
      <c r="A42" s="1">
        <v>44378</v>
      </c>
      <c r="B42">
        <v>75.300003000000004</v>
      </c>
      <c r="C42">
        <v>75.400002000000001</v>
      </c>
      <c r="D42">
        <v>55.77</v>
      </c>
      <c r="E42">
        <v>61.200001</v>
      </c>
      <c r="F42">
        <v>57.818244999999997</v>
      </c>
      <c r="G42">
        <v>133252800</v>
      </c>
      <c r="I42" s="2">
        <f t="shared" si="0"/>
        <v>-0.18725107402928032</v>
      </c>
      <c r="J42" s="2">
        <f t="shared" si="1"/>
        <v>-0.20733304127457877</v>
      </c>
    </row>
    <row r="43" spans="1:10" x14ac:dyDescent="0.35">
      <c r="A43" s="1">
        <v>44409</v>
      </c>
      <c r="B43">
        <v>61.150002000000001</v>
      </c>
      <c r="C43">
        <v>62.900002000000001</v>
      </c>
      <c r="D43">
        <v>53.470001000000003</v>
      </c>
      <c r="E43">
        <v>61.66</v>
      </c>
      <c r="F43">
        <v>58.252827000000003</v>
      </c>
      <c r="G43">
        <v>172762100</v>
      </c>
      <c r="I43" s="2">
        <f t="shared" si="0"/>
        <v>7.5163471322936548E-3</v>
      </c>
      <c r="J43" s="2">
        <f t="shared" si="1"/>
        <v>7.4882401485524795E-3</v>
      </c>
    </row>
    <row r="44" spans="1:10" x14ac:dyDescent="0.35">
      <c r="A44" s="1">
        <v>44440</v>
      </c>
      <c r="B44">
        <v>62.970001000000003</v>
      </c>
      <c r="C44">
        <v>67.669998000000007</v>
      </c>
      <c r="D44">
        <v>56.060001</v>
      </c>
      <c r="E44">
        <v>59.77</v>
      </c>
      <c r="F44">
        <v>56.467266000000002</v>
      </c>
      <c r="G44">
        <v>123115800</v>
      </c>
      <c r="I44" s="2">
        <f t="shared" si="0"/>
        <v>-3.0651920120546294E-2</v>
      </c>
      <c r="J44" s="2">
        <f t="shared" si="1"/>
        <v>-3.1131516031962639E-2</v>
      </c>
    </row>
    <row r="45" spans="1:10" x14ac:dyDescent="0.35">
      <c r="A45" s="1">
        <v>44470</v>
      </c>
      <c r="B45">
        <v>59.549999</v>
      </c>
      <c r="C45">
        <v>66.040001000000004</v>
      </c>
      <c r="D45">
        <v>56.889999000000003</v>
      </c>
      <c r="E45">
        <v>60.790000999999997</v>
      </c>
      <c r="F45">
        <v>57.430903999999998</v>
      </c>
      <c r="G45">
        <v>114122100</v>
      </c>
      <c r="I45" s="2">
        <f t="shared" si="0"/>
        <v>1.7065426897062697E-2</v>
      </c>
      <c r="J45" s="2">
        <f t="shared" si="1"/>
        <v>1.6921448229245982E-2</v>
      </c>
    </row>
    <row r="46" spans="1:10" x14ac:dyDescent="0.35">
      <c r="A46" s="1">
        <v>44501</v>
      </c>
      <c r="B46">
        <v>60.200001</v>
      </c>
      <c r="C46">
        <v>65.050003000000004</v>
      </c>
      <c r="D46">
        <v>57.869999</v>
      </c>
      <c r="E46">
        <v>58.450001</v>
      </c>
      <c r="F46">
        <v>55.220202999999998</v>
      </c>
      <c r="G46">
        <v>163518100</v>
      </c>
      <c r="I46" s="2">
        <f t="shared" si="0"/>
        <v>-3.849323005606875E-2</v>
      </c>
      <c r="J46" s="2">
        <f t="shared" si="1"/>
        <v>-3.9253672954761086E-2</v>
      </c>
    </row>
    <row r="47" spans="1:10" x14ac:dyDescent="0.35">
      <c r="A47" s="1">
        <v>44531</v>
      </c>
      <c r="B47">
        <v>60.34</v>
      </c>
      <c r="C47">
        <v>61.09</v>
      </c>
      <c r="D47">
        <v>54.380001</v>
      </c>
      <c r="E47">
        <v>58.299999</v>
      </c>
      <c r="F47">
        <v>55.078491</v>
      </c>
      <c r="G47">
        <v>99404100</v>
      </c>
      <c r="I47" s="2">
        <f t="shared" si="0"/>
        <v>-2.5663071177046692E-3</v>
      </c>
      <c r="J47" s="2">
        <f t="shared" si="1"/>
        <v>-2.5696057285233757E-3</v>
      </c>
    </row>
    <row r="48" spans="1:10" x14ac:dyDescent="0.35">
      <c r="A48" s="1">
        <v>44562</v>
      </c>
      <c r="B48">
        <v>58.110000999999997</v>
      </c>
      <c r="C48">
        <v>62.939999</v>
      </c>
      <c r="D48">
        <v>54.720001000000003</v>
      </c>
      <c r="E48">
        <v>62.540000999999997</v>
      </c>
      <c r="F48">
        <v>59.084201999999998</v>
      </c>
      <c r="G48">
        <v>113925800</v>
      </c>
      <c r="I48" s="2">
        <f t="shared" si="0"/>
        <v>7.2727319272418045E-2</v>
      </c>
      <c r="J48" s="2">
        <f t="shared" si="1"/>
        <v>7.0204302062789839E-2</v>
      </c>
    </row>
    <row r="49" spans="1:10" x14ac:dyDescent="0.35">
      <c r="A49" s="1">
        <v>44593</v>
      </c>
      <c r="B49">
        <v>62.709999000000003</v>
      </c>
      <c r="C49">
        <v>63</v>
      </c>
      <c r="D49">
        <v>53.310001</v>
      </c>
      <c r="E49">
        <v>53.790000999999997</v>
      </c>
      <c r="F49">
        <v>50.817703000000002</v>
      </c>
      <c r="G49">
        <v>87641000</v>
      </c>
      <c r="I49" s="2">
        <f t="shared" si="0"/>
        <v>-0.13991047894663955</v>
      </c>
      <c r="J49" s="2">
        <f t="shared" si="1"/>
        <v>-0.1507188009039204</v>
      </c>
    </row>
    <row r="50" spans="1:10" x14ac:dyDescent="0.35">
      <c r="A50" s="1">
        <v>44621</v>
      </c>
      <c r="B50">
        <v>54.299999</v>
      </c>
      <c r="C50">
        <v>55</v>
      </c>
      <c r="D50">
        <v>37.919998</v>
      </c>
      <c r="E50">
        <v>46.419998</v>
      </c>
      <c r="F50">
        <v>43.854950000000002</v>
      </c>
      <c r="G50">
        <v>128366000</v>
      </c>
      <c r="I50" s="2">
        <f t="shared" si="0"/>
        <v>-0.13701431959646027</v>
      </c>
      <c r="J50" s="2">
        <f t="shared" si="1"/>
        <v>-0.14735718084802865</v>
      </c>
    </row>
    <row r="51" spans="1:10" x14ac:dyDescent="0.35">
      <c r="A51" s="1">
        <v>44652</v>
      </c>
      <c r="B51">
        <v>49.5</v>
      </c>
      <c r="C51">
        <v>50.5</v>
      </c>
      <c r="D51">
        <v>41.189999</v>
      </c>
      <c r="E51">
        <v>47.07</v>
      </c>
      <c r="F51">
        <v>44.469031999999999</v>
      </c>
      <c r="G51">
        <v>73031300</v>
      </c>
      <c r="I51" s="2">
        <f t="shared" si="0"/>
        <v>1.4002569835332102E-2</v>
      </c>
      <c r="J51" s="2">
        <f t="shared" si="1"/>
        <v>1.3905439520150858E-2</v>
      </c>
    </row>
    <row r="52" spans="1:10" x14ac:dyDescent="0.35">
      <c r="A52" s="1">
        <v>44682</v>
      </c>
      <c r="B52">
        <v>46.549999</v>
      </c>
      <c r="C52">
        <v>48.669998</v>
      </c>
      <c r="D52">
        <v>41.439999</v>
      </c>
      <c r="E52">
        <v>45.540000999999997</v>
      </c>
      <c r="F52">
        <v>43.023578999999998</v>
      </c>
      <c r="G52">
        <v>84865600</v>
      </c>
      <c r="I52" s="2">
        <f t="shared" si="0"/>
        <v>-3.2504710244198765E-2</v>
      </c>
      <c r="J52" s="2">
        <f t="shared" si="1"/>
        <v>-3.3044722559507307E-2</v>
      </c>
    </row>
    <row r="53" spans="1:10" x14ac:dyDescent="0.35">
      <c r="A53" s="1">
        <v>44713</v>
      </c>
      <c r="B53">
        <v>46</v>
      </c>
      <c r="C53">
        <v>51.580002</v>
      </c>
      <c r="D53">
        <v>44.43</v>
      </c>
      <c r="E53">
        <v>45.389999000000003</v>
      </c>
      <c r="F53">
        <v>43.084862000000001</v>
      </c>
      <c r="G53">
        <v>73386700</v>
      </c>
      <c r="I53" s="2">
        <f t="shared" si="0"/>
        <v>1.4244049756995114E-3</v>
      </c>
      <c r="J53" s="2">
        <f t="shared" si="1"/>
        <v>1.4233914732432534E-3</v>
      </c>
    </row>
    <row r="54" spans="1:10" x14ac:dyDescent="0.35">
      <c r="A54" s="1">
        <v>44743</v>
      </c>
      <c r="B54">
        <v>45.290000999999997</v>
      </c>
      <c r="C54">
        <v>45.66</v>
      </c>
      <c r="D54">
        <v>38.209999000000003</v>
      </c>
      <c r="E54">
        <v>38.659999999999997</v>
      </c>
      <c r="F54">
        <v>36.696648000000003</v>
      </c>
      <c r="G54">
        <v>70047800</v>
      </c>
      <c r="I54" s="2">
        <f t="shared" si="0"/>
        <v>-0.14827049927652081</v>
      </c>
      <c r="J54" s="2">
        <f t="shared" si="1"/>
        <v>-0.16048628997637701</v>
      </c>
    </row>
    <row r="55" spans="1:10" x14ac:dyDescent="0.35">
      <c r="A55" s="1">
        <v>44774</v>
      </c>
      <c r="B55">
        <v>37.599997999999999</v>
      </c>
      <c r="C55">
        <v>43</v>
      </c>
      <c r="D55">
        <v>36.57</v>
      </c>
      <c r="E55">
        <v>41.299999</v>
      </c>
      <c r="F55">
        <v>39.202572000000004</v>
      </c>
      <c r="G55">
        <v>133783700</v>
      </c>
      <c r="I55" s="2">
        <f t="shared" si="0"/>
        <v>6.8287544955059731E-2</v>
      </c>
      <c r="J55" s="2">
        <f t="shared" si="1"/>
        <v>6.6056941149573653E-2</v>
      </c>
    </row>
    <row r="56" spans="1:10" x14ac:dyDescent="0.35">
      <c r="A56" s="1">
        <v>44805</v>
      </c>
      <c r="B56">
        <v>41.299999</v>
      </c>
      <c r="C56">
        <v>42.189999</v>
      </c>
      <c r="D56">
        <v>33.659999999999997</v>
      </c>
      <c r="E56">
        <v>33.82</v>
      </c>
      <c r="F56">
        <v>32.102448000000003</v>
      </c>
      <c r="G56">
        <v>56892200</v>
      </c>
      <c r="I56" s="2">
        <f t="shared" si="0"/>
        <v>-0.18111372896655864</v>
      </c>
      <c r="J56" s="2">
        <f t="shared" si="1"/>
        <v>-0.19981006797848672</v>
      </c>
    </row>
    <row r="57" spans="1:10" x14ac:dyDescent="0.35">
      <c r="A57" s="1">
        <v>44835</v>
      </c>
      <c r="B57">
        <v>33.540000999999997</v>
      </c>
      <c r="C57">
        <v>35.709999000000003</v>
      </c>
      <c r="D57">
        <v>24.75</v>
      </c>
      <c r="E57">
        <v>26.280000999999999</v>
      </c>
      <c r="F57">
        <v>24.945367999999998</v>
      </c>
      <c r="G57">
        <v>87352400</v>
      </c>
      <c r="I57" s="2">
        <f t="shared" si="0"/>
        <v>-0.22294499160936276</v>
      </c>
      <c r="J57" s="2">
        <f t="shared" si="1"/>
        <v>-0.25224413525085293</v>
      </c>
    </row>
    <row r="58" spans="1:10" x14ac:dyDescent="0.35">
      <c r="A58" s="1">
        <v>44866</v>
      </c>
      <c r="B58">
        <v>28.950001</v>
      </c>
      <c r="C58">
        <v>39.700001</v>
      </c>
      <c r="D58">
        <v>27.66</v>
      </c>
      <c r="E58">
        <v>37.790000999999997</v>
      </c>
      <c r="F58">
        <v>35.870831000000003</v>
      </c>
      <c r="G58">
        <v>92361300</v>
      </c>
      <c r="I58" s="2">
        <f t="shared" si="0"/>
        <v>0.43797561936147855</v>
      </c>
      <c r="J58" s="2">
        <f t="shared" si="1"/>
        <v>0.36323630460816986</v>
      </c>
    </row>
    <row r="59" spans="1:10" x14ac:dyDescent="0.35">
      <c r="A59" s="1">
        <v>44896</v>
      </c>
      <c r="B59">
        <v>37.900002000000001</v>
      </c>
      <c r="C59">
        <v>43.619999</v>
      </c>
      <c r="D59">
        <v>37.389999000000003</v>
      </c>
      <c r="E59">
        <v>42.360000999999997</v>
      </c>
      <c r="F59">
        <v>40.208744000000003</v>
      </c>
      <c r="G59">
        <v>61365100</v>
      </c>
      <c r="I59" s="2">
        <f t="shared" si="0"/>
        <v>0.12093148887462357</v>
      </c>
      <c r="J59" s="2">
        <f t="shared" si="1"/>
        <v>0.11416002614262996</v>
      </c>
    </row>
    <row r="60" spans="1:10" x14ac:dyDescent="0.35">
      <c r="A60" s="1">
        <v>44927</v>
      </c>
      <c r="B60">
        <v>43.950001</v>
      </c>
      <c r="C60">
        <v>52.880001</v>
      </c>
      <c r="D60">
        <v>43.950001</v>
      </c>
      <c r="E60">
        <v>48.75</v>
      </c>
      <c r="F60">
        <v>46.274222999999999</v>
      </c>
      <c r="G60">
        <v>69451700</v>
      </c>
      <c r="I60" s="2">
        <f t="shared" si="0"/>
        <v>0.15084975049208182</v>
      </c>
      <c r="J60" s="2">
        <f t="shared" si="1"/>
        <v>0.14050058298438117</v>
      </c>
    </row>
    <row r="61" spans="1:10" x14ac:dyDescent="0.35">
      <c r="A61" s="1">
        <v>44958</v>
      </c>
      <c r="B61">
        <v>49.02</v>
      </c>
      <c r="C61">
        <v>50.639999000000003</v>
      </c>
      <c r="D61">
        <v>43.349997999999999</v>
      </c>
      <c r="E61">
        <v>43.959999000000003</v>
      </c>
      <c r="F61">
        <v>43.959999000000003</v>
      </c>
      <c r="G61">
        <v>68674500</v>
      </c>
      <c r="I61" s="2">
        <f t="shared" si="0"/>
        <v>-5.0011082844113819E-2</v>
      </c>
      <c r="J61" s="2">
        <f t="shared" si="1"/>
        <v>-5.1304960607299367E-2</v>
      </c>
    </row>
    <row r="62" spans="1:10" x14ac:dyDescent="0.35">
      <c r="A62" s="1">
        <v>44986</v>
      </c>
      <c r="B62">
        <v>46.5</v>
      </c>
      <c r="C62">
        <v>47.369999</v>
      </c>
      <c r="D62">
        <v>44.720001000000003</v>
      </c>
      <c r="E62">
        <v>44.790000999999997</v>
      </c>
      <c r="F62">
        <v>44.790000999999997</v>
      </c>
      <c r="G62">
        <v>16054200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604D3-96AE-4CBB-A5F5-1958D305E3F6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TSLA</v>
      </c>
    </row>
    <row r="2" spans="1:13" x14ac:dyDescent="0.35">
      <c r="A2" s="1">
        <v>43160</v>
      </c>
      <c r="B2">
        <v>23.000668000000001</v>
      </c>
      <c r="C2">
        <v>23.244667</v>
      </c>
      <c r="D2">
        <v>16.547332999999998</v>
      </c>
      <c r="E2">
        <v>17.742000999999998</v>
      </c>
      <c r="F2">
        <v>17.742000999999998</v>
      </c>
      <c r="G2">
        <v>2359027500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https://query1.finance.yahoo.com/v7/finance/download/TSLA?period1=1518048000&amp;period2=1678233600&amp;interval=1mo&amp;events=history&amp;includeAdjustedClose=true</v>
      </c>
    </row>
    <row r="3" spans="1:13" x14ac:dyDescent="0.35">
      <c r="A3" s="1">
        <v>43191</v>
      </c>
      <c r="B3">
        <v>17.084</v>
      </c>
      <c r="C3">
        <v>20.633333</v>
      </c>
      <c r="D3">
        <v>16.306000000000001</v>
      </c>
      <c r="E3">
        <v>19.593332</v>
      </c>
      <c r="F3">
        <v>19.593332</v>
      </c>
      <c r="G3">
        <v>2854662000</v>
      </c>
      <c r="I3" s="2">
        <f>F3/F2-1</f>
        <v>0.10434736194637817</v>
      </c>
      <c r="J3" s="2">
        <f>LN(F3/F2)</f>
        <v>9.9254537810477217E-2</v>
      </c>
    </row>
    <row r="4" spans="1:13" x14ac:dyDescent="0.35">
      <c r="A4" s="1">
        <v>43221</v>
      </c>
      <c r="B4">
        <v>19.567333000000001</v>
      </c>
      <c r="C4">
        <v>20.865998999999999</v>
      </c>
      <c r="D4">
        <v>18.228000999999999</v>
      </c>
      <c r="E4">
        <v>18.981999999999999</v>
      </c>
      <c r="F4">
        <v>18.981999999999999</v>
      </c>
      <c r="G4">
        <v>2333671500</v>
      </c>
      <c r="I4" s="2">
        <f t="shared" ref="I4:I61" si="0">F4/F3-1</f>
        <v>-3.1201022878599716E-2</v>
      </c>
      <c r="J4" s="2">
        <f t="shared" ref="J4:J61" si="1">LN(F4/F3)</f>
        <v>-3.1698142564001566E-2</v>
      </c>
    </row>
    <row r="5" spans="1:13" x14ac:dyDescent="0.35">
      <c r="A5" s="1">
        <v>43252</v>
      </c>
      <c r="B5">
        <v>19.057333</v>
      </c>
      <c r="C5">
        <v>24.915333</v>
      </c>
      <c r="D5">
        <v>18.922667000000001</v>
      </c>
      <c r="E5">
        <v>22.863333000000001</v>
      </c>
      <c r="F5">
        <v>22.863333000000001</v>
      </c>
      <c r="G5">
        <v>3201376500</v>
      </c>
      <c r="I5" s="2">
        <f t="shared" si="0"/>
        <v>0.20447439679696555</v>
      </c>
      <c r="J5" s="2">
        <f t="shared" si="1"/>
        <v>0.18604328655543501</v>
      </c>
    </row>
    <row r="6" spans="1:13" x14ac:dyDescent="0.35">
      <c r="A6" s="1">
        <v>43282</v>
      </c>
      <c r="B6">
        <v>24.004667000000001</v>
      </c>
      <c r="C6">
        <v>24.318666</v>
      </c>
      <c r="D6">
        <v>19.075333000000001</v>
      </c>
      <c r="E6">
        <v>19.875999</v>
      </c>
      <c r="F6">
        <v>19.875999</v>
      </c>
      <c r="G6">
        <v>2584923000</v>
      </c>
      <c r="I6" s="2">
        <f t="shared" si="0"/>
        <v>-0.1306604771928922</v>
      </c>
      <c r="J6" s="2">
        <f t="shared" si="1"/>
        <v>-0.14002152483559654</v>
      </c>
    </row>
    <row r="7" spans="1:13" x14ac:dyDescent="0.35">
      <c r="A7" s="1">
        <v>43313</v>
      </c>
      <c r="B7">
        <v>19.865998999999999</v>
      </c>
      <c r="C7">
        <v>25.830666999999998</v>
      </c>
      <c r="D7">
        <v>19.213332999999999</v>
      </c>
      <c r="E7">
        <v>20.110665999999998</v>
      </c>
      <c r="F7">
        <v>20.110665999999998</v>
      </c>
      <c r="G7">
        <v>4160403000</v>
      </c>
      <c r="I7" s="2">
        <f t="shared" si="0"/>
        <v>1.1806551207815819E-2</v>
      </c>
      <c r="J7" s="2">
        <f t="shared" si="1"/>
        <v>1.1737397659852662E-2</v>
      </c>
    </row>
    <row r="8" spans="1:13" x14ac:dyDescent="0.35">
      <c r="A8" s="1">
        <v>43344</v>
      </c>
      <c r="B8">
        <v>19.795999999999999</v>
      </c>
      <c r="C8">
        <v>20.997333999999999</v>
      </c>
      <c r="D8">
        <v>16.816668</v>
      </c>
      <c r="E8">
        <v>17.651333000000001</v>
      </c>
      <c r="F8">
        <v>17.651333000000001</v>
      </c>
      <c r="G8">
        <v>2941131000</v>
      </c>
      <c r="I8" s="2">
        <f t="shared" si="0"/>
        <v>-0.12228998283796255</v>
      </c>
      <c r="J8" s="2">
        <f t="shared" si="1"/>
        <v>-0.13043901648116538</v>
      </c>
    </row>
    <row r="9" spans="1:13" x14ac:dyDescent="0.35">
      <c r="A9" s="1">
        <v>43374</v>
      </c>
      <c r="B9">
        <v>20.384665999999999</v>
      </c>
      <c r="C9">
        <v>23.143999000000001</v>
      </c>
      <c r="D9">
        <v>16.518000000000001</v>
      </c>
      <c r="E9">
        <v>22.488001000000001</v>
      </c>
      <c r="F9">
        <v>22.488001000000001</v>
      </c>
      <c r="G9">
        <v>4295410500</v>
      </c>
      <c r="I9" s="2">
        <f t="shared" si="0"/>
        <v>0.27401148683784959</v>
      </c>
      <c r="J9" s="2">
        <f t="shared" si="1"/>
        <v>0.24217057346556436</v>
      </c>
    </row>
    <row r="10" spans="1:13" x14ac:dyDescent="0.35">
      <c r="A10" s="1">
        <v>43405</v>
      </c>
      <c r="B10">
        <v>22.550667000000001</v>
      </c>
      <c r="C10">
        <v>24.450001</v>
      </c>
      <c r="D10">
        <v>21.666668000000001</v>
      </c>
      <c r="E10">
        <v>23.365334000000001</v>
      </c>
      <c r="F10">
        <v>23.365334000000001</v>
      </c>
      <c r="G10">
        <v>1995286500</v>
      </c>
      <c r="I10" s="2">
        <f t="shared" si="0"/>
        <v>3.9013383181546457E-2</v>
      </c>
      <c r="J10" s="2">
        <f t="shared" si="1"/>
        <v>3.8271592863340545E-2</v>
      </c>
    </row>
    <row r="11" spans="1:13" x14ac:dyDescent="0.35">
      <c r="A11" s="1">
        <v>43435</v>
      </c>
      <c r="B11">
        <v>24</v>
      </c>
      <c r="C11">
        <v>25.299334000000002</v>
      </c>
      <c r="D11">
        <v>19.606000999999999</v>
      </c>
      <c r="E11">
        <v>22.186665999999999</v>
      </c>
      <c r="F11">
        <v>22.186665999999999</v>
      </c>
      <c r="G11">
        <v>2196768000</v>
      </c>
      <c r="I11" s="2">
        <f t="shared" si="0"/>
        <v>-5.0445159482847668E-2</v>
      </c>
      <c r="J11" s="2">
        <f t="shared" si="1"/>
        <v>-5.1761993138965158E-2</v>
      </c>
    </row>
    <row r="12" spans="1:13" x14ac:dyDescent="0.35">
      <c r="A12" s="1">
        <v>43466</v>
      </c>
      <c r="B12">
        <v>20.406668</v>
      </c>
      <c r="C12">
        <v>23.466667000000001</v>
      </c>
      <c r="D12">
        <v>18.618668</v>
      </c>
      <c r="E12">
        <v>20.468</v>
      </c>
      <c r="F12">
        <v>20.468</v>
      </c>
      <c r="G12">
        <v>2634781500</v>
      </c>
      <c r="I12" s="2">
        <f t="shared" si="0"/>
        <v>-7.7463914587256988E-2</v>
      </c>
      <c r="J12" s="2">
        <f t="shared" si="1"/>
        <v>-8.062878685392065E-2</v>
      </c>
    </row>
    <row r="13" spans="1:13" x14ac:dyDescent="0.35">
      <c r="A13" s="1">
        <v>43497</v>
      </c>
      <c r="B13">
        <v>20.361333999999999</v>
      </c>
      <c r="C13">
        <v>21.615998999999999</v>
      </c>
      <c r="D13">
        <v>19.251332999999999</v>
      </c>
      <c r="E13">
        <v>21.325333000000001</v>
      </c>
      <c r="F13">
        <v>21.325333000000001</v>
      </c>
      <c r="G13">
        <v>1928251500</v>
      </c>
      <c r="I13" s="2">
        <f t="shared" si="0"/>
        <v>4.1886505765096782E-2</v>
      </c>
      <c r="J13" s="2">
        <f t="shared" si="1"/>
        <v>4.1033017787772068E-2</v>
      </c>
    </row>
    <row r="14" spans="1:13" x14ac:dyDescent="0.35">
      <c r="A14" s="1">
        <v>43525</v>
      </c>
      <c r="B14">
        <v>20.462667</v>
      </c>
      <c r="C14">
        <v>20.475332000000002</v>
      </c>
      <c r="D14">
        <v>16.964001</v>
      </c>
      <c r="E14">
        <v>18.657333000000001</v>
      </c>
      <c r="F14">
        <v>18.657333000000001</v>
      </c>
      <c r="G14">
        <v>3206902500</v>
      </c>
      <c r="I14" s="2">
        <f t="shared" si="0"/>
        <v>-0.1251094179865796</v>
      </c>
      <c r="J14" s="2">
        <f t="shared" si="1"/>
        <v>-0.13365644957133618</v>
      </c>
    </row>
    <row r="15" spans="1:13" x14ac:dyDescent="0.35">
      <c r="A15" s="1">
        <v>43556</v>
      </c>
      <c r="B15">
        <v>18.841332999999999</v>
      </c>
      <c r="C15">
        <v>19.744667</v>
      </c>
      <c r="D15">
        <v>15.408666999999999</v>
      </c>
      <c r="E15">
        <v>15.912667000000001</v>
      </c>
      <c r="F15">
        <v>15.912667000000001</v>
      </c>
      <c r="G15">
        <v>3461209500</v>
      </c>
      <c r="I15" s="2">
        <f t="shared" si="0"/>
        <v>-0.14710923581628732</v>
      </c>
      <c r="J15" s="2">
        <f t="shared" si="1"/>
        <v>-0.15912380043687596</v>
      </c>
    </row>
    <row r="16" spans="1:13" x14ac:dyDescent="0.35">
      <c r="A16" s="1">
        <v>43586</v>
      </c>
      <c r="B16">
        <v>15.923333</v>
      </c>
      <c r="C16">
        <v>17.223333</v>
      </c>
      <c r="D16">
        <v>12.273332999999999</v>
      </c>
      <c r="E16">
        <v>12.343999999999999</v>
      </c>
      <c r="F16">
        <v>12.343999999999999</v>
      </c>
      <c r="G16">
        <v>4238982000</v>
      </c>
      <c r="I16" s="2">
        <f t="shared" si="0"/>
        <v>-0.2242658003212159</v>
      </c>
      <c r="J16" s="2">
        <f t="shared" si="1"/>
        <v>-0.25394534366154559</v>
      </c>
      <c r="M16" s="4"/>
    </row>
    <row r="17" spans="1:13" x14ac:dyDescent="0.35">
      <c r="A17" s="1">
        <v>43617</v>
      </c>
      <c r="B17">
        <v>12.367333</v>
      </c>
      <c r="C17">
        <v>15.649333</v>
      </c>
      <c r="D17">
        <v>11.799333000000001</v>
      </c>
      <c r="E17">
        <v>14.897333</v>
      </c>
      <c r="F17">
        <v>14.897333</v>
      </c>
      <c r="G17">
        <v>3224559000</v>
      </c>
      <c r="I17" s="2">
        <f t="shared" si="0"/>
        <v>0.20684810434219059</v>
      </c>
      <c r="J17" s="2">
        <f t="shared" si="1"/>
        <v>0.18801208858075266</v>
      </c>
      <c r="M17" s="4"/>
    </row>
    <row r="18" spans="1:13" x14ac:dyDescent="0.35">
      <c r="A18" s="1">
        <v>43647</v>
      </c>
      <c r="B18">
        <v>15.347333000000001</v>
      </c>
      <c r="C18">
        <v>17.738001000000001</v>
      </c>
      <c r="D18">
        <v>14.814667</v>
      </c>
      <c r="E18">
        <v>16.107332</v>
      </c>
      <c r="F18">
        <v>16.107332</v>
      </c>
      <c r="G18">
        <v>2990050500</v>
      </c>
      <c r="I18" s="2">
        <f t="shared" si="0"/>
        <v>8.1222524864014156E-2</v>
      </c>
      <c r="J18" s="2">
        <f t="shared" si="1"/>
        <v>7.8092368410707491E-2</v>
      </c>
    </row>
    <row r="19" spans="1:13" x14ac:dyDescent="0.35">
      <c r="A19" s="1">
        <v>43678</v>
      </c>
      <c r="B19">
        <v>16.176666000000001</v>
      </c>
      <c r="C19">
        <v>16.300667000000001</v>
      </c>
      <c r="D19">
        <v>14.066667000000001</v>
      </c>
      <c r="E19">
        <v>15.040666999999999</v>
      </c>
      <c r="F19">
        <v>15.040666999999999</v>
      </c>
      <c r="G19">
        <v>2006859000</v>
      </c>
      <c r="I19" s="2">
        <f t="shared" si="0"/>
        <v>-6.6222326577734969E-2</v>
      </c>
      <c r="J19" s="2">
        <f t="shared" si="1"/>
        <v>-6.8516906109732323E-2</v>
      </c>
    </row>
    <row r="20" spans="1:13" x14ac:dyDescent="0.35">
      <c r="A20" s="1">
        <v>43709</v>
      </c>
      <c r="B20">
        <v>14.938667000000001</v>
      </c>
      <c r="C20">
        <v>16.899999999999999</v>
      </c>
      <c r="D20">
        <v>14.557333</v>
      </c>
      <c r="E20">
        <v>16.058001000000001</v>
      </c>
      <c r="F20">
        <v>16.058001000000001</v>
      </c>
      <c r="G20">
        <v>2036629500</v>
      </c>
      <c r="I20" s="2">
        <f t="shared" si="0"/>
        <v>6.7638888621096571E-2</v>
      </c>
      <c r="J20" s="2">
        <f t="shared" si="1"/>
        <v>6.5449564094158627E-2</v>
      </c>
    </row>
    <row r="21" spans="1:13" x14ac:dyDescent="0.35">
      <c r="A21" s="1">
        <v>43739</v>
      </c>
      <c r="B21">
        <v>16.100000000000001</v>
      </c>
      <c r="C21">
        <v>22.722667999999999</v>
      </c>
      <c r="D21">
        <v>14.952</v>
      </c>
      <c r="E21">
        <v>20.994667</v>
      </c>
      <c r="F21">
        <v>20.994667</v>
      </c>
      <c r="G21">
        <v>3419739000</v>
      </c>
      <c r="I21" s="2">
        <f t="shared" si="0"/>
        <v>0.3074271822501442</v>
      </c>
      <c r="J21" s="2">
        <f t="shared" si="1"/>
        <v>0.26806122305435814</v>
      </c>
    </row>
    <row r="22" spans="1:13" x14ac:dyDescent="0.35">
      <c r="A22" s="1">
        <v>43770</v>
      </c>
      <c r="B22">
        <v>21.087999</v>
      </c>
      <c r="C22">
        <v>24.08</v>
      </c>
      <c r="D22">
        <v>20.617332000000001</v>
      </c>
      <c r="E22">
        <v>21.995999999999999</v>
      </c>
      <c r="F22">
        <v>21.995999999999999</v>
      </c>
      <c r="G22">
        <v>2366562000</v>
      </c>
      <c r="I22" s="2">
        <f t="shared" si="0"/>
        <v>4.7694635975888522E-2</v>
      </c>
      <c r="J22" s="2">
        <f t="shared" si="1"/>
        <v>4.6592165554463855E-2</v>
      </c>
    </row>
    <row r="23" spans="1:13" x14ac:dyDescent="0.35">
      <c r="A23" s="1">
        <v>43800</v>
      </c>
      <c r="B23">
        <v>21.959999</v>
      </c>
      <c r="C23">
        <v>29.020665999999999</v>
      </c>
      <c r="D23">
        <v>21.816668</v>
      </c>
      <c r="E23">
        <v>27.888666000000001</v>
      </c>
      <c r="F23">
        <v>27.888666000000001</v>
      </c>
      <c r="G23">
        <v>3106200000</v>
      </c>
      <c r="I23" s="2">
        <f t="shared" si="0"/>
        <v>0.26789716312056755</v>
      </c>
      <c r="J23" s="2">
        <f t="shared" si="1"/>
        <v>0.2373597510861874</v>
      </c>
    </row>
    <row r="24" spans="1:13" x14ac:dyDescent="0.35">
      <c r="A24" s="1">
        <v>43831</v>
      </c>
      <c r="B24">
        <v>28.299999</v>
      </c>
      <c r="C24">
        <v>43.533332999999999</v>
      </c>
      <c r="D24">
        <v>28.114000000000001</v>
      </c>
      <c r="E24">
        <v>43.371333999999997</v>
      </c>
      <c r="F24">
        <v>43.371333999999997</v>
      </c>
      <c r="G24">
        <v>6108277500</v>
      </c>
      <c r="I24" s="2">
        <f t="shared" si="0"/>
        <v>0.55515986315014132</v>
      </c>
      <c r="J24" s="2">
        <f t="shared" si="1"/>
        <v>0.44157834623136993</v>
      </c>
      <c r="M24" s="4"/>
    </row>
    <row r="25" spans="1:13" x14ac:dyDescent="0.35">
      <c r="A25" s="1">
        <v>43862</v>
      </c>
      <c r="B25">
        <v>44.912666000000002</v>
      </c>
      <c r="C25">
        <v>64.599334999999996</v>
      </c>
      <c r="D25">
        <v>40.768002000000003</v>
      </c>
      <c r="E25">
        <v>44.532665000000001</v>
      </c>
      <c r="F25">
        <v>44.532665000000001</v>
      </c>
      <c r="G25">
        <v>7088802000</v>
      </c>
      <c r="I25" s="2">
        <f t="shared" si="0"/>
        <v>2.6776464841962389E-2</v>
      </c>
      <c r="J25" s="2">
        <f t="shared" si="1"/>
        <v>2.642424887366697E-2</v>
      </c>
      <c r="M25" s="4"/>
    </row>
    <row r="26" spans="1:13" x14ac:dyDescent="0.35">
      <c r="A26" s="1">
        <v>43891</v>
      </c>
      <c r="B26">
        <v>47.417332000000002</v>
      </c>
      <c r="C26">
        <v>53.798667999999999</v>
      </c>
      <c r="D26">
        <v>23.367332000000001</v>
      </c>
      <c r="E26">
        <v>34.933334000000002</v>
      </c>
      <c r="F26">
        <v>34.933334000000002</v>
      </c>
      <c r="G26">
        <v>6314025000</v>
      </c>
      <c r="I26" s="2">
        <f t="shared" si="0"/>
        <v>-0.21555707478993225</v>
      </c>
      <c r="J26" s="2">
        <f t="shared" si="1"/>
        <v>-0.24278146253399085</v>
      </c>
    </row>
    <row r="27" spans="1:13" x14ac:dyDescent="0.35">
      <c r="A27" s="1">
        <v>43922</v>
      </c>
      <c r="B27">
        <v>33.599997999999999</v>
      </c>
      <c r="C27">
        <v>57.987999000000002</v>
      </c>
      <c r="D27">
        <v>29.76</v>
      </c>
      <c r="E27">
        <v>52.125332</v>
      </c>
      <c r="F27">
        <v>52.125332</v>
      </c>
      <c r="G27">
        <v>5722162500</v>
      </c>
      <c r="I27" s="2">
        <f t="shared" si="0"/>
        <v>0.49213733793631032</v>
      </c>
      <c r="J27" s="2">
        <f t="shared" si="1"/>
        <v>0.40020954710043655</v>
      </c>
    </row>
    <row r="28" spans="1:13" x14ac:dyDescent="0.35">
      <c r="A28" s="1">
        <v>43952</v>
      </c>
      <c r="B28">
        <v>50.333331999999999</v>
      </c>
      <c r="C28">
        <v>56.219334000000003</v>
      </c>
      <c r="D28">
        <v>45.535998999999997</v>
      </c>
      <c r="E28">
        <v>55.666668000000001</v>
      </c>
      <c r="F28">
        <v>55.666668000000001</v>
      </c>
      <c r="G28">
        <v>4090554000</v>
      </c>
      <c r="I28" s="2">
        <f t="shared" si="0"/>
        <v>6.7938867036856587E-2</v>
      </c>
      <c r="J28" s="2">
        <f t="shared" si="1"/>
        <v>6.5730498297503104E-2</v>
      </c>
    </row>
    <row r="29" spans="1:13" x14ac:dyDescent="0.35">
      <c r="A29" s="1">
        <v>43983</v>
      </c>
      <c r="B29">
        <v>57.200001</v>
      </c>
      <c r="C29">
        <v>72.512664999999998</v>
      </c>
      <c r="D29">
        <v>56.939999</v>
      </c>
      <c r="E29">
        <v>71.987335000000002</v>
      </c>
      <c r="F29">
        <v>71.987335000000002</v>
      </c>
      <c r="G29">
        <v>3836590500</v>
      </c>
      <c r="I29" s="2">
        <f t="shared" si="0"/>
        <v>0.29318562770812862</v>
      </c>
      <c r="J29" s="2">
        <f t="shared" si="1"/>
        <v>0.25710865306482844</v>
      </c>
    </row>
    <row r="30" spans="1:13" x14ac:dyDescent="0.35">
      <c r="A30" s="1">
        <v>44013</v>
      </c>
      <c r="B30">
        <v>72.199996999999996</v>
      </c>
      <c r="C30">
        <v>119.666</v>
      </c>
      <c r="D30">
        <v>72.033332999999999</v>
      </c>
      <c r="E30">
        <v>95.384003000000007</v>
      </c>
      <c r="F30">
        <v>95.384003000000007</v>
      </c>
      <c r="G30">
        <v>5679502500</v>
      </c>
      <c r="I30" s="2">
        <f t="shared" si="0"/>
        <v>0.32501089254102822</v>
      </c>
      <c r="J30" s="2">
        <f t="shared" si="1"/>
        <v>0.28142068019007671</v>
      </c>
    </row>
    <row r="31" spans="1:13" x14ac:dyDescent="0.35">
      <c r="A31" s="1">
        <v>44044</v>
      </c>
      <c r="B31">
        <v>96.613335000000006</v>
      </c>
      <c r="C31">
        <v>166.71333300000001</v>
      </c>
      <c r="D31">
        <v>91</v>
      </c>
      <c r="E31">
        <v>166.106674</v>
      </c>
      <c r="F31">
        <v>166.106674</v>
      </c>
      <c r="G31">
        <v>4672135200</v>
      </c>
      <c r="I31" s="2">
        <f t="shared" si="0"/>
        <v>0.74145211750024775</v>
      </c>
      <c r="J31" s="2">
        <f t="shared" si="1"/>
        <v>0.5547193154704716</v>
      </c>
    </row>
    <row r="32" spans="1:13" x14ac:dyDescent="0.35">
      <c r="A32" s="1">
        <v>44075</v>
      </c>
      <c r="B32">
        <v>167.38000500000001</v>
      </c>
      <c r="C32">
        <v>167.49667400000001</v>
      </c>
      <c r="D32">
        <v>109.959999</v>
      </c>
      <c r="E32">
        <v>143.00332599999999</v>
      </c>
      <c r="F32">
        <v>143.00332599999999</v>
      </c>
      <c r="G32">
        <v>5208854400</v>
      </c>
      <c r="I32" s="2">
        <f t="shared" si="0"/>
        <v>-0.13908741559655824</v>
      </c>
      <c r="J32" s="2">
        <f t="shared" si="1"/>
        <v>-0.14976230769543225</v>
      </c>
    </row>
    <row r="33" spans="1:10" x14ac:dyDescent="0.35">
      <c r="A33" s="1">
        <v>44105</v>
      </c>
      <c r="B33">
        <v>146.91999799999999</v>
      </c>
      <c r="C33">
        <v>155.300003</v>
      </c>
      <c r="D33">
        <v>126.370003</v>
      </c>
      <c r="E33">
        <v>129.346664</v>
      </c>
      <c r="F33">
        <v>129.346664</v>
      </c>
      <c r="G33">
        <v>2500999200</v>
      </c>
      <c r="I33" s="2">
        <f t="shared" si="0"/>
        <v>-9.5498911682655452E-2</v>
      </c>
      <c r="J33" s="2">
        <f t="shared" si="1"/>
        <v>-0.100371770922144</v>
      </c>
    </row>
    <row r="34" spans="1:10" x14ac:dyDescent="0.35">
      <c r="A34" s="1">
        <v>44136</v>
      </c>
      <c r="B34">
        <v>131.33332799999999</v>
      </c>
      <c r="C34">
        <v>202.60000600000001</v>
      </c>
      <c r="D34">
        <v>130.76666299999999</v>
      </c>
      <c r="E34">
        <v>189.199997</v>
      </c>
      <c r="F34">
        <v>189.199997</v>
      </c>
      <c r="G34">
        <v>2347796400</v>
      </c>
      <c r="I34" s="2">
        <f t="shared" si="0"/>
        <v>0.46273580739585207</v>
      </c>
      <c r="J34" s="2">
        <f t="shared" si="1"/>
        <v>0.38030852295299938</v>
      </c>
    </row>
    <row r="35" spans="1:10" x14ac:dyDescent="0.35">
      <c r="A35" s="1">
        <v>44166</v>
      </c>
      <c r="B35">
        <v>199.19667100000001</v>
      </c>
      <c r="C35">
        <v>239.57333399999999</v>
      </c>
      <c r="D35">
        <v>180.403336</v>
      </c>
      <c r="E35">
        <v>235.22332800000001</v>
      </c>
      <c r="F35">
        <v>235.22332800000001</v>
      </c>
      <c r="G35">
        <v>3589038000</v>
      </c>
      <c r="I35" s="2">
        <f t="shared" si="0"/>
        <v>0.2432522818697509</v>
      </c>
      <c r="J35" s="2">
        <f t="shared" si="1"/>
        <v>0.21773075401802502</v>
      </c>
    </row>
    <row r="36" spans="1:10" x14ac:dyDescent="0.35">
      <c r="A36" s="1">
        <v>44197</v>
      </c>
      <c r="B36">
        <v>239.820007</v>
      </c>
      <c r="C36">
        <v>300.133331</v>
      </c>
      <c r="D36">
        <v>239.06333900000001</v>
      </c>
      <c r="E36">
        <v>264.51001000000002</v>
      </c>
      <c r="F36">
        <v>264.51001000000002</v>
      </c>
      <c r="G36">
        <v>2117084400</v>
      </c>
      <c r="I36" s="2">
        <f t="shared" si="0"/>
        <v>0.12450585683406379</v>
      </c>
      <c r="J36" s="2">
        <f t="shared" si="1"/>
        <v>0.11734370079323288</v>
      </c>
    </row>
    <row r="37" spans="1:10" x14ac:dyDescent="0.35">
      <c r="A37" s="1">
        <v>44228</v>
      </c>
      <c r="B37">
        <v>271.42999300000002</v>
      </c>
      <c r="C37">
        <v>293.5</v>
      </c>
      <c r="D37">
        <v>206.33332799999999</v>
      </c>
      <c r="E37">
        <v>225.16667200000001</v>
      </c>
      <c r="F37">
        <v>225.16667200000001</v>
      </c>
      <c r="G37">
        <v>1568573700</v>
      </c>
      <c r="I37" s="2">
        <f t="shared" si="0"/>
        <v>-0.14874045031414884</v>
      </c>
      <c r="J37" s="2">
        <f t="shared" si="1"/>
        <v>-0.16103820315449677</v>
      </c>
    </row>
    <row r="38" spans="1:10" x14ac:dyDescent="0.35">
      <c r="A38" s="1">
        <v>44256</v>
      </c>
      <c r="B38">
        <v>230.03666699999999</v>
      </c>
      <c r="C38">
        <v>240.36999499999999</v>
      </c>
      <c r="D38">
        <v>179.83000200000001</v>
      </c>
      <c r="E38">
        <v>222.643326</v>
      </c>
      <c r="F38">
        <v>222.643326</v>
      </c>
      <c r="G38">
        <v>2827357200</v>
      </c>
      <c r="I38" s="2">
        <f t="shared" si="0"/>
        <v>-1.1206569682745915E-2</v>
      </c>
      <c r="J38" s="2">
        <f t="shared" si="1"/>
        <v>-1.1269836397410984E-2</v>
      </c>
    </row>
    <row r="39" spans="1:10" x14ac:dyDescent="0.35">
      <c r="A39" s="1">
        <v>44287</v>
      </c>
      <c r="B39">
        <v>229.45666499999999</v>
      </c>
      <c r="C39">
        <v>260.26333599999998</v>
      </c>
      <c r="D39">
        <v>219.80667099999999</v>
      </c>
      <c r="E39">
        <v>236.479996</v>
      </c>
      <c r="F39">
        <v>236.479996</v>
      </c>
      <c r="G39">
        <v>2035619100</v>
      </c>
      <c r="I39" s="2">
        <f t="shared" si="0"/>
        <v>6.2147248015869128E-2</v>
      </c>
      <c r="J39" s="2">
        <f t="shared" si="1"/>
        <v>6.0292564824196197E-2</v>
      </c>
    </row>
    <row r="40" spans="1:10" x14ac:dyDescent="0.35">
      <c r="A40" s="1">
        <v>44317</v>
      </c>
      <c r="B40">
        <v>234.60000600000001</v>
      </c>
      <c r="C40">
        <v>235.33332799999999</v>
      </c>
      <c r="D40">
        <v>182.32666</v>
      </c>
      <c r="E40">
        <v>208.40666200000001</v>
      </c>
      <c r="F40">
        <v>208.40666200000001</v>
      </c>
      <c r="G40">
        <v>1875527400</v>
      </c>
      <c r="I40" s="2">
        <f t="shared" si="0"/>
        <v>-0.11871335620286461</v>
      </c>
      <c r="J40" s="2">
        <f t="shared" si="1"/>
        <v>-0.12637234410637932</v>
      </c>
    </row>
    <row r="41" spans="1:10" x14ac:dyDescent="0.35">
      <c r="A41" s="1">
        <v>44348</v>
      </c>
      <c r="B41">
        <v>209.26666299999999</v>
      </c>
      <c r="C41">
        <v>232.53999300000001</v>
      </c>
      <c r="D41">
        <v>190.40666200000001</v>
      </c>
      <c r="E41">
        <v>226.566666</v>
      </c>
      <c r="F41">
        <v>226.566666</v>
      </c>
      <c r="G41">
        <v>1559765700</v>
      </c>
      <c r="I41" s="2">
        <f t="shared" si="0"/>
        <v>8.7137348805097048E-2</v>
      </c>
      <c r="J41" s="2">
        <f t="shared" si="1"/>
        <v>8.3547956003300242E-2</v>
      </c>
    </row>
    <row r="42" spans="1:10" x14ac:dyDescent="0.35">
      <c r="A42" s="1">
        <v>44378</v>
      </c>
      <c r="B42">
        <v>227.97332800000001</v>
      </c>
      <c r="C42">
        <v>233.33332799999999</v>
      </c>
      <c r="D42">
        <v>206.820007</v>
      </c>
      <c r="E42">
        <v>229.066666</v>
      </c>
      <c r="F42">
        <v>229.066666</v>
      </c>
      <c r="G42">
        <v>1345349400</v>
      </c>
      <c r="I42" s="2">
        <f t="shared" si="0"/>
        <v>1.1034279861804608E-2</v>
      </c>
      <c r="J42" s="2">
        <f t="shared" si="1"/>
        <v>1.0973846349566867E-2</v>
      </c>
    </row>
    <row r="43" spans="1:10" x14ac:dyDescent="0.35">
      <c r="A43" s="1">
        <v>44409</v>
      </c>
      <c r="B43">
        <v>233.33332799999999</v>
      </c>
      <c r="C43">
        <v>246.796661</v>
      </c>
      <c r="D43">
        <v>216.279999</v>
      </c>
      <c r="E43">
        <v>245.240005</v>
      </c>
      <c r="F43">
        <v>245.240005</v>
      </c>
      <c r="G43">
        <v>1143974700</v>
      </c>
      <c r="I43" s="2">
        <f t="shared" si="0"/>
        <v>7.0605380007582541E-2</v>
      </c>
      <c r="J43" s="2">
        <f t="shared" si="1"/>
        <v>6.8224264191103043E-2</v>
      </c>
    </row>
    <row r="44" spans="1:10" x14ac:dyDescent="0.35">
      <c r="A44" s="1">
        <v>44440</v>
      </c>
      <c r="B44">
        <v>244.69332900000001</v>
      </c>
      <c r="C44">
        <v>266.33334400000001</v>
      </c>
      <c r="D44">
        <v>236.28334000000001</v>
      </c>
      <c r="E44">
        <v>258.49334700000003</v>
      </c>
      <c r="F44">
        <v>258.49334700000003</v>
      </c>
      <c r="G44">
        <v>1170513900</v>
      </c>
      <c r="I44" s="2">
        <f t="shared" si="0"/>
        <v>5.4042332938298632E-2</v>
      </c>
      <c r="J44" s="2">
        <f t="shared" si="1"/>
        <v>5.2632613390697788E-2</v>
      </c>
    </row>
    <row r="45" spans="1:10" x14ac:dyDescent="0.35">
      <c r="A45" s="1">
        <v>44470</v>
      </c>
      <c r="B45">
        <v>259.46667500000001</v>
      </c>
      <c r="C45">
        <v>371.73666400000002</v>
      </c>
      <c r="D45">
        <v>254.529999</v>
      </c>
      <c r="E45">
        <v>371.33334400000001</v>
      </c>
      <c r="F45">
        <v>371.33334400000001</v>
      </c>
      <c r="G45">
        <v>1586803800</v>
      </c>
      <c r="I45" s="2">
        <f t="shared" si="0"/>
        <v>0.43652959857415574</v>
      </c>
      <c r="J45" s="2">
        <f t="shared" si="1"/>
        <v>0.36223020387105742</v>
      </c>
    </row>
    <row r="46" spans="1:10" x14ac:dyDescent="0.35">
      <c r="A46" s="1">
        <v>44501</v>
      </c>
      <c r="B46">
        <v>381.66665599999999</v>
      </c>
      <c r="C46">
        <v>414.49667399999998</v>
      </c>
      <c r="D46">
        <v>326.20001200000002</v>
      </c>
      <c r="E46">
        <v>381.58667000000003</v>
      </c>
      <c r="F46">
        <v>381.58667000000003</v>
      </c>
      <c r="G46">
        <v>1947334500</v>
      </c>
      <c r="I46" s="2">
        <f t="shared" si="0"/>
        <v>2.7612187716705705E-2</v>
      </c>
      <c r="J46" s="2">
        <f t="shared" si="1"/>
        <v>2.7237846553738267E-2</v>
      </c>
    </row>
    <row r="47" spans="1:10" x14ac:dyDescent="0.35">
      <c r="A47" s="1">
        <v>44531</v>
      </c>
      <c r="B47">
        <v>386.89999399999999</v>
      </c>
      <c r="C47">
        <v>390.94665500000002</v>
      </c>
      <c r="D47">
        <v>295.37332199999997</v>
      </c>
      <c r="E47">
        <v>352.26001000000002</v>
      </c>
      <c r="F47">
        <v>352.26001000000002</v>
      </c>
      <c r="G47">
        <v>1530167700</v>
      </c>
      <c r="I47" s="2">
        <f t="shared" si="0"/>
        <v>-7.6854519053299208E-2</v>
      </c>
      <c r="J47" s="2">
        <f t="shared" si="1"/>
        <v>-7.9968439405899969E-2</v>
      </c>
    </row>
    <row r="48" spans="1:10" x14ac:dyDescent="0.35">
      <c r="A48" s="1">
        <v>44562</v>
      </c>
      <c r="B48">
        <v>382.58334400000001</v>
      </c>
      <c r="C48">
        <v>402.66665599999999</v>
      </c>
      <c r="D48">
        <v>264.00332600000002</v>
      </c>
      <c r="E48">
        <v>312.23998999999998</v>
      </c>
      <c r="F48">
        <v>312.23998999999998</v>
      </c>
      <c r="G48">
        <v>1916006400</v>
      </c>
      <c r="I48" s="2">
        <f t="shared" si="0"/>
        <v>-0.11360931943424413</v>
      </c>
      <c r="J48" s="2">
        <f t="shared" si="1"/>
        <v>-0.12059747684655882</v>
      </c>
    </row>
    <row r="49" spans="1:10" x14ac:dyDescent="0.35">
      <c r="A49" s="1">
        <v>44593</v>
      </c>
      <c r="B49">
        <v>311.73666400000002</v>
      </c>
      <c r="C49">
        <v>315.92334</v>
      </c>
      <c r="D49">
        <v>233.33332799999999</v>
      </c>
      <c r="E49">
        <v>290.14334100000002</v>
      </c>
      <c r="F49">
        <v>290.14334100000002</v>
      </c>
      <c r="G49">
        <v>1391126700</v>
      </c>
      <c r="I49" s="2">
        <f t="shared" si="0"/>
        <v>-7.0768158172180184E-2</v>
      </c>
      <c r="J49" s="2">
        <f t="shared" si="1"/>
        <v>-7.3397010670628607E-2</v>
      </c>
    </row>
    <row r="50" spans="1:10" x14ac:dyDescent="0.35">
      <c r="A50" s="1">
        <v>44621</v>
      </c>
      <c r="B50">
        <v>289.89334100000002</v>
      </c>
      <c r="C50">
        <v>371.58999599999999</v>
      </c>
      <c r="D50">
        <v>252.01333600000001</v>
      </c>
      <c r="E50">
        <v>359.20001200000002</v>
      </c>
      <c r="F50">
        <v>359.20001200000002</v>
      </c>
      <c r="G50">
        <v>1729272900</v>
      </c>
      <c r="I50" s="2">
        <f t="shared" si="0"/>
        <v>0.2380088088942216</v>
      </c>
      <c r="J50" s="2">
        <f t="shared" si="1"/>
        <v>0.21350428966053217</v>
      </c>
    </row>
    <row r="51" spans="1:10" x14ac:dyDescent="0.35">
      <c r="A51" s="1">
        <v>44652</v>
      </c>
      <c r="B51">
        <v>360.383331</v>
      </c>
      <c r="C51">
        <v>384.290009</v>
      </c>
      <c r="D51">
        <v>273.89999399999999</v>
      </c>
      <c r="E51">
        <v>290.25332600000002</v>
      </c>
      <c r="F51">
        <v>290.25332600000002</v>
      </c>
      <c r="G51">
        <v>1520959800</v>
      </c>
      <c r="I51" s="2">
        <f t="shared" si="0"/>
        <v>-0.19194511051408314</v>
      </c>
      <c r="J51" s="2">
        <f t="shared" si="1"/>
        <v>-0.21312529023627633</v>
      </c>
    </row>
    <row r="52" spans="1:10" x14ac:dyDescent="0.35">
      <c r="A52" s="1">
        <v>44682</v>
      </c>
      <c r="B52">
        <v>286.92334</v>
      </c>
      <c r="C52">
        <v>318.5</v>
      </c>
      <c r="D52">
        <v>206.856674</v>
      </c>
      <c r="E52">
        <v>252.75332599999999</v>
      </c>
      <c r="F52">
        <v>252.75332599999999</v>
      </c>
      <c r="G52">
        <v>1948221600</v>
      </c>
      <c r="I52" s="2">
        <f t="shared" si="0"/>
        <v>-0.12919748592303826</v>
      </c>
      <c r="J52" s="2">
        <f t="shared" si="1"/>
        <v>-0.13834006253707246</v>
      </c>
    </row>
    <row r="53" spans="1:10" x14ac:dyDescent="0.35">
      <c r="A53" s="1">
        <v>44713</v>
      </c>
      <c r="B53">
        <v>251.720001</v>
      </c>
      <c r="C53">
        <v>264.209991</v>
      </c>
      <c r="D53">
        <v>208.69332900000001</v>
      </c>
      <c r="E53">
        <v>224.47332800000001</v>
      </c>
      <c r="F53">
        <v>224.47332800000001</v>
      </c>
      <c r="G53">
        <v>2011227900</v>
      </c>
      <c r="I53" s="2">
        <f t="shared" si="0"/>
        <v>-0.11188773832396559</v>
      </c>
      <c r="J53" s="2">
        <f t="shared" si="1"/>
        <v>-0.11865712317405865</v>
      </c>
    </row>
    <row r="54" spans="1:10" x14ac:dyDescent="0.35">
      <c r="A54" s="1">
        <v>44743</v>
      </c>
      <c r="B54">
        <v>227</v>
      </c>
      <c r="C54">
        <v>298.32000699999998</v>
      </c>
      <c r="D54">
        <v>216.16667200000001</v>
      </c>
      <c r="E54">
        <v>297.14999399999999</v>
      </c>
      <c r="F54">
        <v>297.14999399999999</v>
      </c>
      <c r="G54">
        <v>1744884000</v>
      </c>
      <c r="I54" s="2">
        <f t="shared" si="0"/>
        <v>0.32376526265962413</v>
      </c>
      <c r="J54" s="2">
        <f t="shared" si="1"/>
        <v>0.28048014773263807</v>
      </c>
    </row>
    <row r="55" spans="1:10" x14ac:dyDescent="0.35">
      <c r="A55" s="1">
        <v>44774</v>
      </c>
      <c r="B55">
        <v>301.27667200000002</v>
      </c>
      <c r="C55">
        <v>314.66665599999999</v>
      </c>
      <c r="D55">
        <v>271.80999800000001</v>
      </c>
      <c r="E55">
        <v>275.60998499999999</v>
      </c>
      <c r="F55">
        <v>275.60998499999999</v>
      </c>
      <c r="G55">
        <v>1695263200</v>
      </c>
      <c r="I55" s="2">
        <f t="shared" si="0"/>
        <v>-7.2488673851361374E-2</v>
      </c>
      <c r="J55" s="2">
        <f t="shared" si="1"/>
        <v>-7.5250273094094378E-2</v>
      </c>
    </row>
    <row r="56" spans="1:10" x14ac:dyDescent="0.35">
      <c r="A56" s="1">
        <v>44805</v>
      </c>
      <c r="B56">
        <v>272.57998700000002</v>
      </c>
      <c r="C56">
        <v>313.79998799999998</v>
      </c>
      <c r="D56">
        <v>262.47000100000002</v>
      </c>
      <c r="E56">
        <v>265.25</v>
      </c>
      <c r="F56">
        <v>265.25</v>
      </c>
      <c r="G56">
        <v>1299271000</v>
      </c>
      <c r="I56" s="2">
        <f t="shared" si="0"/>
        <v>-3.7589294887121039E-2</v>
      </c>
      <c r="J56" s="2">
        <f t="shared" si="1"/>
        <v>-3.83139910326602E-2</v>
      </c>
    </row>
    <row r="57" spans="1:10" x14ac:dyDescent="0.35">
      <c r="A57" s="1">
        <v>44835</v>
      </c>
      <c r="B57">
        <v>254.5</v>
      </c>
      <c r="C57">
        <v>257.5</v>
      </c>
      <c r="D57">
        <v>198.58999600000001</v>
      </c>
      <c r="E57">
        <v>227.53999300000001</v>
      </c>
      <c r="F57">
        <v>227.53999300000001</v>
      </c>
      <c r="G57">
        <v>1735263100</v>
      </c>
      <c r="I57" s="2">
        <f t="shared" si="0"/>
        <v>-0.14216779264844481</v>
      </c>
      <c r="J57" s="2">
        <f t="shared" si="1"/>
        <v>-0.15334676114634421</v>
      </c>
    </row>
    <row r="58" spans="1:10" x14ac:dyDescent="0.35">
      <c r="A58" s="1">
        <v>44866</v>
      </c>
      <c r="B58">
        <v>234.050003</v>
      </c>
      <c r="C58">
        <v>237.39999399999999</v>
      </c>
      <c r="D58">
        <v>166.19000199999999</v>
      </c>
      <c r="E58">
        <v>194.699997</v>
      </c>
      <c r="F58">
        <v>194.699997</v>
      </c>
      <c r="G58">
        <v>1885275300</v>
      </c>
      <c r="I58" s="2">
        <f t="shared" si="0"/>
        <v>-0.14432625916447139</v>
      </c>
      <c r="J58" s="2">
        <f t="shared" si="1"/>
        <v>-0.15586611937791489</v>
      </c>
    </row>
    <row r="59" spans="1:10" x14ac:dyDescent="0.35">
      <c r="A59" s="1">
        <v>44896</v>
      </c>
      <c r="B59">
        <v>197.08000200000001</v>
      </c>
      <c r="C59">
        <v>198.91999799999999</v>
      </c>
      <c r="D59">
        <v>108.239998</v>
      </c>
      <c r="E59">
        <v>123.18</v>
      </c>
      <c r="F59">
        <v>123.18</v>
      </c>
      <c r="G59">
        <v>2943774900</v>
      </c>
      <c r="I59" s="2">
        <f t="shared" si="0"/>
        <v>-0.36733435080638444</v>
      </c>
      <c r="J59" s="2">
        <f t="shared" si="1"/>
        <v>-0.45781319671093618</v>
      </c>
    </row>
    <row r="60" spans="1:10" x14ac:dyDescent="0.35">
      <c r="A60" s="1">
        <v>44927</v>
      </c>
      <c r="B60">
        <v>118.470001</v>
      </c>
      <c r="C60">
        <v>180.679993</v>
      </c>
      <c r="D60">
        <v>101.80999799999999</v>
      </c>
      <c r="E60">
        <v>173.220001</v>
      </c>
      <c r="F60">
        <v>173.220001</v>
      </c>
      <c r="G60">
        <v>3897499400</v>
      </c>
      <c r="I60" s="2">
        <f t="shared" si="0"/>
        <v>0.40623478649131339</v>
      </c>
      <c r="J60" s="2">
        <f t="shared" si="1"/>
        <v>0.34091576841700683</v>
      </c>
    </row>
    <row r="61" spans="1:10" x14ac:dyDescent="0.35">
      <c r="A61" s="1">
        <v>44958</v>
      </c>
      <c r="B61">
        <v>173.88999899999999</v>
      </c>
      <c r="C61">
        <v>217.64999399999999</v>
      </c>
      <c r="D61">
        <v>169.929993</v>
      </c>
      <c r="E61">
        <v>205.71000699999999</v>
      </c>
      <c r="F61">
        <v>205.71000699999999</v>
      </c>
      <c r="G61">
        <v>3624845100</v>
      </c>
      <c r="I61" s="2">
        <f t="shared" si="0"/>
        <v>0.18756497986626841</v>
      </c>
      <c r="J61" s="2">
        <f t="shared" si="1"/>
        <v>0.17190497531696472</v>
      </c>
    </row>
    <row r="62" spans="1:10" x14ac:dyDescent="0.35">
      <c r="A62" s="1">
        <v>44986</v>
      </c>
      <c r="B62">
        <v>206.21000699999999</v>
      </c>
      <c r="C62">
        <v>207.199997</v>
      </c>
      <c r="D62">
        <v>186.009995</v>
      </c>
      <c r="E62">
        <v>187.71000699999999</v>
      </c>
      <c r="F62">
        <v>187.71000699999999</v>
      </c>
      <c r="G62">
        <v>767922400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106BA-0B23-4802-BB8B-FDF321ED1961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WMT</v>
      </c>
    </row>
    <row r="2" spans="1:13" x14ac:dyDescent="0.35">
      <c r="A2" s="1">
        <v>43160</v>
      </c>
      <c r="B2">
        <v>90.169998000000007</v>
      </c>
      <c r="C2">
        <v>90.5</v>
      </c>
      <c r="D2">
        <v>85.279999000000004</v>
      </c>
      <c r="E2">
        <v>88.970000999999996</v>
      </c>
      <c r="F2">
        <v>81.195594999999997</v>
      </c>
      <c r="G2">
        <v>256003000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https://query1.finance.yahoo.com/v7/finance/download/WMT?period1=1518048000&amp;period2=1678233600&amp;interval=1mo&amp;events=history&amp;includeAdjustedClose=true</v>
      </c>
    </row>
    <row r="3" spans="1:13" x14ac:dyDescent="0.35">
      <c r="A3" s="1">
        <v>43191</v>
      </c>
      <c r="B3">
        <v>88</v>
      </c>
      <c r="C3">
        <v>89.660004000000001</v>
      </c>
      <c r="D3">
        <v>84.839995999999999</v>
      </c>
      <c r="E3">
        <v>88.459998999999996</v>
      </c>
      <c r="F3">
        <v>81.211478999999997</v>
      </c>
      <c r="G3">
        <v>163581800</v>
      </c>
      <c r="I3" s="2">
        <f>F3/F2-1</f>
        <v>1.9562637603676158E-4</v>
      </c>
      <c r="J3" s="2">
        <f>LN(F3/F2)</f>
        <v>1.9560724369241441E-4</v>
      </c>
    </row>
    <row r="4" spans="1:13" x14ac:dyDescent="0.35">
      <c r="A4" s="1">
        <v>43221</v>
      </c>
      <c r="B4">
        <v>87.669998000000007</v>
      </c>
      <c r="C4">
        <v>88.099997999999999</v>
      </c>
      <c r="D4">
        <v>81.779999000000004</v>
      </c>
      <c r="E4">
        <v>82.540001000000004</v>
      </c>
      <c r="F4">
        <v>75.776572999999999</v>
      </c>
      <c r="G4">
        <v>248483300</v>
      </c>
      <c r="I4" s="2">
        <f t="shared" ref="I4:I61" si="0">F4/F3-1</f>
        <v>-6.6922879215141506E-2</v>
      </c>
      <c r="J4" s="2">
        <f t="shared" ref="J4:J61" si="1">LN(F4/F3)</f>
        <v>-6.9267422617458593E-2</v>
      </c>
    </row>
    <row r="5" spans="1:13" x14ac:dyDescent="0.35">
      <c r="A5" s="1">
        <v>43252</v>
      </c>
      <c r="B5">
        <v>83.040001000000004</v>
      </c>
      <c r="C5">
        <v>87.489998</v>
      </c>
      <c r="D5">
        <v>82.370002999999997</v>
      </c>
      <c r="E5">
        <v>85.650002000000001</v>
      </c>
      <c r="F5">
        <v>79.127112999999994</v>
      </c>
      <c r="G5">
        <v>185619400</v>
      </c>
      <c r="I5" s="2">
        <f t="shared" si="0"/>
        <v>4.4216040226574993E-2</v>
      </c>
      <c r="J5" s="2">
        <f t="shared" si="1"/>
        <v>4.3266403135262282E-2</v>
      </c>
    </row>
    <row r="6" spans="1:13" x14ac:dyDescent="0.35">
      <c r="A6" s="1">
        <v>43282</v>
      </c>
      <c r="B6">
        <v>85.650002000000001</v>
      </c>
      <c r="C6">
        <v>89.660004000000001</v>
      </c>
      <c r="D6">
        <v>83.400002000000001</v>
      </c>
      <c r="E6">
        <v>89.230002999999996</v>
      </c>
      <c r="F6">
        <v>82.434471000000002</v>
      </c>
      <c r="G6">
        <v>117596900</v>
      </c>
      <c r="I6" s="2">
        <f t="shared" si="0"/>
        <v>4.1798037039465941E-2</v>
      </c>
      <c r="J6" s="2">
        <f t="shared" si="1"/>
        <v>4.0948102126244029E-2</v>
      </c>
    </row>
    <row r="7" spans="1:13" x14ac:dyDescent="0.35">
      <c r="A7" s="1">
        <v>43313</v>
      </c>
      <c r="B7">
        <v>88.860000999999997</v>
      </c>
      <c r="C7">
        <v>100.209999</v>
      </c>
      <c r="D7">
        <v>87.620002999999997</v>
      </c>
      <c r="E7">
        <v>95.860000999999997</v>
      </c>
      <c r="F7">
        <v>88.559539999999998</v>
      </c>
      <c r="G7">
        <v>205659500</v>
      </c>
      <c r="I7" s="2">
        <f t="shared" si="0"/>
        <v>7.4302278230183427E-2</v>
      </c>
      <c r="J7" s="2">
        <f t="shared" si="1"/>
        <v>7.1671407352900618E-2</v>
      </c>
    </row>
    <row r="8" spans="1:13" x14ac:dyDescent="0.35">
      <c r="A8" s="1">
        <v>43344</v>
      </c>
      <c r="B8">
        <v>95.800003000000004</v>
      </c>
      <c r="C8">
        <v>97.660004000000001</v>
      </c>
      <c r="D8">
        <v>93.690002000000007</v>
      </c>
      <c r="E8">
        <v>93.910004000000001</v>
      </c>
      <c r="F8">
        <v>87.261955</v>
      </c>
      <c r="G8">
        <v>127212500</v>
      </c>
      <c r="I8" s="2">
        <f t="shared" si="0"/>
        <v>-1.4652119918418749E-2</v>
      </c>
      <c r="J8" s="2">
        <f t="shared" si="1"/>
        <v>-1.476052241483012E-2</v>
      </c>
    </row>
    <row r="9" spans="1:13" x14ac:dyDescent="0.35">
      <c r="A9" s="1">
        <v>43374</v>
      </c>
      <c r="B9">
        <v>94.290001000000004</v>
      </c>
      <c r="C9">
        <v>102.599998</v>
      </c>
      <c r="D9">
        <v>92.889999000000003</v>
      </c>
      <c r="E9">
        <v>100.279999</v>
      </c>
      <c r="F9">
        <v>93.180999999999997</v>
      </c>
      <c r="G9">
        <v>216421000</v>
      </c>
      <c r="I9" s="2">
        <f t="shared" si="0"/>
        <v>6.7830763131538685E-2</v>
      </c>
      <c r="J9" s="2">
        <f t="shared" si="1"/>
        <v>6.5629266494331803E-2</v>
      </c>
    </row>
    <row r="10" spans="1:13" x14ac:dyDescent="0.35">
      <c r="A10" s="1">
        <v>43405</v>
      </c>
      <c r="B10">
        <v>99.959998999999996</v>
      </c>
      <c r="C10">
        <v>106.209999</v>
      </c>
      <c r="D10">
        <v>93.309997999999993</v>
      </c>
      <c r="E10">
        <v>97.650002000000001</v>
      </c>
      <c r="F10">
        <v>90.737183000000002</v>
      </c>
      <c r="G10">
        <v>191936600</v>
      </c>
      <c r="I10" s="2">
        <f t="shared" si="0"/>
        <v>-2.6226559062469734E-2</v>
      </c>
      <c r="J10" s="2">
        <f t="shared" si="1"/>
        <v>-2.6576609237086907E-2</v>
      </c>
    </row>
    <row r="11" spans="1:13" x14ac:dyDescent="0.35">
      <c r="A11" s="1">
        <v>43435</v>
      </c>
      <c r="B11">
        <v>98.019997000000004</v>
      </c>
      <c r="C11">
        <v>99.589995999999999</v>
      </c>
      <c r="D11">
        <v>85.779999000000004</v>
      </c>
      <c r="E11">
        <v>93.150002000000001</v>
      </c>
      <c r="F11">
        <v>86.555747999999994</v>
      </c>
      <c r="G11">
        <v>186311800</v>
      </c>
      <c r="I11" s="2">
        <f t="shared" si="0"/>
        <v>-4.6082927216288039E-2</v>
      </c>
      <c r="J11" s="2">
        <f t="shared" si="1"/>
        <v>-4.7178537115354052E-2</v>
      </c>
    </row>
    <row r="12" spans="1:13" x14ac:dyDescent="0.35">
      <c r="A12" s="1">
        <v>43466</v>
      </c>
      <c r="B12">
        <v>91.639999000000003</v>
      </c>
      <c r="C12">
        <v>99.349997999999999</v>
      </c>
      <c r="D12">
        <v>91.639999000000003</v>
      </c>
      <c r="E12">
        <v>95.830001999999993</v>
      </c>
      <c r="F12">
        <v>89.531943999999996</v>
      </c>
      <c r="G12">
        <v>160739700</v>
      </c>
      <c r="I12" s="2">
        <f t="shared" si="0"/>
        <v>3.4384729712000128E-2</v>
      </c>
      <c r="J12" s="2">
        <f t="shared" si="1"/>
        <v>3.380678590714787E-2</v>
      </c>
    </row>
    <row r="13" spans="1:13" x14ac:dyDescent="0.35">
      <c r="A13" s="1">
        <v>43497</v>
      </c>
      <c r="B13">
        <v>95.919998000000007</v>
      </c>
      <c r="C13">
        <v>104.18</v>
      </c>
      <c r="D13">
        <v>93.110000999999997</v>
      </c>
      <c r="E13">
        <v>98.989998</v>
      </c>
      <c r="F13">
        <v>92.484268</v>
      </c>
      <c r="G13">
        <v>166799500</v>
      </c>
      <c r="I13" s="2">
        <f t="shared" si="0"/>
        <v>3.297509099098761E-2</v>
      </c>
      <c r="J13" s="2">
        <f t="shared" si="1"/>
        <v>3.2443076575704728E-2</v>
      </c>
    </row>
    <row r="14" spans="1:13" x14ac:dyDescent="0.35">
      <c r="A14" s="1">
        <v>43525</v>
      </c>
      <c r="B14">
        <v>99.470000999999996</v>
      </c>
      <c r="C14">
        <v>100.489998</v>
      </c>
      <c r="D14">
        <v>95</v>
      </c>
      <c r="E14">
        <v>97.529999000000004</v>
      </c>
      <c r="F14">
        <v>91.120238999999998</v>
      </c>
      <c r="G14">
        <v>141147100</v>
      </c>
      <c r="I14" s="2">
        <f t="shared" si="0"/>
        <v>-1.4748767866119672E-2</v>
      </c>
      <c r="J14" s="2">
        <f t="shared" si="1"/>
        <v>-1.4858612327871598E-2</v>
      </c>
    </row>
    <row r="15" spans="1:13" x14ac:dyDescent="0.35">
      <c r="A15" s="1">
        <v>43556</v>
      </c>
      <c r="B15">
        <v>97.970000999999996</v>
      </c>
      <c r="C15">
        <v>104.150002</v>
      </c>
      <c r="D15">
        <v>96.790001000000004</v>
      </c>
      <c r="E15">
        <v>102.839996</v>
      </c>
      <c r="F15">
        <v>96.598236</v>
      </c>
      <c r="G15">
        <v>110606900</v>
      </c>
      <c r="I15" s="2">
        <f t="shared" si="0"/>
        <v>6.011833441306047E-2</v>
      </c>
      <c r="J15" s="2">
        <f t="shared" si="1"/>
        <v>5.8380538131850894E-2</v>
      </c>
    </row>
    <row r="16" spans="1:13" x14ac:dyDescent="0.35">
      <c r="A16" s="1">
        <v>43586</v>
      </c>
      <c r="B16">
        <v>102.769997</v>
      </c>
      <c r="C16">
        <v>103.959999</v>
      </c>
      <c r="D16">
        <v>98.849997999999999</v>
      </c>
      <c r="E16">
        <v>101.44000200000001</v>
      </c>
      <c r="F16">
        <v>95.283203</v>
      </c>
      <c r="G16">
        <v>155764900</v>
      </c>
      <c r="I16" s="2">
        <f t="shared" si="0"/>
        <v>-1.3613426646838511E-2</v>
      </c>
      <c r="J16" s="2">
        <f t="shared" si="1"/>
        <v>-1.3706938991511364E-2</v>
      </c>
      <c r="M16" s="4"/>
    </row>
    <row r="17" spans="1:13" x14ac:dyDescent="0.35">
      <c r="A17" s="1">
        <v>43617</v>
      </c>
      <c r="B17">
        <v>101.629997</v>
      </c>
      <c r="C17">
        <v>112.220001</v>
      </c>
      <c r="D17">
        <v>101.400002</v>
      </c>
      <c r="E17">
        <v>110.489998</v>
      </c>
      <c r="F17">
        <v>104.33524300000001</v>
      </c>
      <c r="G17">
        <v>121525000</v>
      </c>
      <c r="I17" s="2">
        <f t="shared" si="0"/>
        <v>9.500142433289116E-2</v>
      </c>
      <c r="J17" s="2">
        <f t="shared" si="1"/>
        <v>9.0755664028249347E-2</v>
      </c>
      <c r="M17" s="4"/>
    </row>
    <row r="18" spans="1:13" x14ac:dyDescent="0.35">
      <c r="A18" s="1">
        <v>43647</v>
      </c>
      <c r="B18">
        <v>111.300003</v>
      </c>
      <c r="C18">
        <v>115.489998</v>
      </c>
      <c r="D18">
        <v>109.629997</v>
      </c>
      <c r="E18">
        <v>110.379997</v>
      </c>
      <c r="F18">
        <v>104.231369</v>
      </c>
      <c r="G18">
        <v>91286900</v>
      </c>
      <c r="I18" s="2">
        <f t="shared" si="0"/>
        <v>-9.955792214909609E-4</v>
      </c>
      <c r="J18" s="2">
        <f t="shared" si="1"/>
        <v>-9.960751396619668E-4</v>
      </c>
    </row>
    <row r="19" spans="1:13" x14ac:dyDescent="0.35">
      <c r="A19" s="1">
        <v>43678</v>
      </c>
      <c r="B19">
        <v>110.32</v>
      </c>
      <c r="C19">
        <v>115.379997</v>
      </c>
      <c r="D19">
        <v>104.839996</v>
      </c>
      <c r="E19">
        <v>114.260002</v>
      </c>
      <c r="F19">
        <v>107.895264</v>
      </c>
      <c r="G19">
        <v>157874200</v>
      </c>
      <c r="I19" s="2">
        <f t="shared" si="0"/>
        <v>3.5151557876976547E-2</v>
      </c>
      <c r="J19" s="2">
        <f t="shared" si="1"/>
        <v>3.4547848728484806E-2</v>
      </c>
    </row>
    <row r="20" spans="1:13" x14ac:dyDescent="0.35">
      <c r="A20" s="1">
        <v>43709</v>
      </c>
      <c r="B20">
        <v>113.68</v>
      </c>
      <c r="C20">
        <v>119.860001</v>
      </c>
      <c r="D20">
        <v>113.489998</v>
      </c>
      <c r="E20">
        <v>118.68</v>
      </c>
      <c r="F20">
        <v>112.620689</v>
      </c>
      <c r="G20">
        <v>105362500</v>
      </c>
      <c r="I20" s="2">
        <f t="shared" si="0"/>
        <v>4.3796407968379469E-2</v>
      </c>
      <c r="J20" s="2">
        <f t="shared" si="1"/>
        <v>4.2864458918686461E-2</v>
      </c>
    </row>
    <row r="21" spans="1:13" x14ac:dyDescent="0.35">
      <c r="A21" s="1">
        <v>43739</v>
      </c>
      <c r="B21">
        <v>118.849998</v>
      </c>
      <c r="C21">
        <v>120.709999</v>
      </c>
      <c r="D21">
        <v>114.58000199999999</v>
      </c>
      <c r="E21">
        <v>117.260002</v>
      </c>
      <c r="F21">
        <v>111.273186</v>
      </c>
      <c r="G21">
        <v>96407600</v>
      </c>
      <c r="I21" s="2">
        <f t="shared" si="0"/>
        <v>-1.1964968532558018E-2</v>
      </c>
      <c r="J21" s="2">
        <f t="shared" si="1"/>
        <v>-1.2037124911999852E-2</v>
      </c>
    </row>
    <row r="22" spans="1:13" x14ac:dyDescent="0.35">
      <c r="A22" s="1">
        <v>43770</v>
      </c>
      <c r="B22">
        <v>117.91999800000001</v>
      </c>
      <c r="C22">
        <v>125.379997</v>
      </c>
      <c r="D22">
        <v>117.08000199999999</v>
      </c>
      <c r="E22">
        <v>119.089996</v>
      </c>
      <c r="F22">
        <v>113.00975800000001</v>
      </c>
      <c r="G22">
        <v>116620600</v>
      </c>
      <c r="I22" s="2">
        <f t="shared" si="0"/>
        <v>1.560638337433784E-2</v>
      </c>
      <c r="J22" s="2">
        <f t="shared" si="1"/>
        <v>1.5485856151928204E-2</v>
      </c>
    </row>
    <row r="23" spans="1:13" x14ac:dyDescent="0.35">
      <c r="A23" s="1">
        <v>43800</v>
      </c>
      <c r="B23">
        <v>119.150002</v>
      </c>
      <c r="C23">
        <v>122.120003</v>
      </c>
      <c r="D23">
        <v>117.41999800000001</v>
      </c>
      <c r="E23">
        <v>118.839996</v>
      </c>
      <c r="F23">
        <v>112.772514</v>
      </c>
      <c r="G23">
        <v>98422700</v>
      </c>
      <c r="I23" s="2">
        <f t="shared" si="0"/>
        <v>-2.0993231398654943E-3</v>
      </c>
      <c r="J23" s="2">
        <f t="shared" si="1"/>
        <v>-2.1015298075682193E-3</v>
      </c>
    </row>
    <row r="24" spans="1:13" x14ac:dyDescent="0.35">
      <c r="A24" s="1">
        <v>43831</v>
      </c>
      <c r="B24">
        <v>118.860001</v>
      </c>
      <c r="C24">
        <v>119.889999</v>
      </c>
      <c r="D24">
        <v>112.68</v>
      </c>
      <c r="E24">
        <v>114.489998</v>
      </c>
      <c r="F24">
        <v>109.131927</v>
      </c>
      <c r="G24">
        <v>127907500</v>
      </c>
      <c r="I24" s="2">
        <f t="shared" si="0"/>
        <v>-3.2282573748422361E-2</v>
      </c>
      <c r="J24" s="2">
        <f t="shared" si="1"/>
        <v>-3.2815149350407767E-2</v>
      </c>
      <c r="M24" s="4"/>
    </row>
    <row r="25" spans="1:13" x14ac:dyDescent="0.35">
      <c r="A25" s="1">
        <v>43862</v>
      </c>
      <c r="B25">
        <v>114.900002</v>
      </c>
      <c r="C25">
        <v>119.949997</v>
      </c>
      <c r="D25">
        <v>104.370003</v>
      </c>
      <c r="E25">
        <v>107.68</v>
      </c>
      <c r="F25">
        <v>102.64064</v>
      </c>
      <c r="G25">
        <v>132414100</v>
      </c>
      <c r="I25" s="2">
        <f t="shared" si="0"/>
        <v>-5.9481099421986761E-2</v>
      </c>
      <c r="J25" s="2">
        <f t="shared" si="1"/>
        <v>-6.132353413461937E-2</v>
      </c>
      <c r="M25" s="4"/>
    </row>
    <row r="26" spans="1:13" x14ac:dyDescent="0.35">
      <c r="A26" s="1">
        <v>43891</v>
      </c>
      <c r="B26">
        <v>107.599998</v>
      </c>
      <c r="C26">
        <v>128.08000200000001</v>
      </c>
      <c r="D26">
        <v>102</v>
      </c>
      <c r="E26">
        <v>113.620003</v>
      </c>
      <c r="F26">
        <v>108.302643</v>
      </c>
      <c r="G26">
        <v>318954800</v>
      </c>
      <c r="I26" s="2">
        <f t="shared" si="0"/>
        <v>5.5163364141143312E-2</v>
      </c>
      <c r="J26" s="2">
        <f t="shared" si="1"/>
        <v>5.369560246753903E-2</v>
      </c>
    </row>
    <row r="27" spans="1:13" x14ac:dyDescent="0.35">
      <c r="A27" s="1">
        <v>43922</v>
      </c>
      <c r="B27">
        <v>112.150002</v>
      </c>
      <c r="C27">
        <v>133.38000500000001</v>
      </c>
      <c r="D27">
        <v>111.800003</v>
      </c>
      <c r="E27">
        <v>121.550003</v>
      </c>
      <c r="F27">
        <v>116.374184</v>
      </c>
      <c r="G27">
        <v>207159800</v>
      </c>
      <c r="I27" s="2">
        <f t="shared" si="0"/>
        <v>7.4527645645730001E-2</v>
      </c>
      <c r="J27" s="2">
        <f t="shared" si="1"/>
        <v>7.1881165616101264E-2</v>
      </c>
    </row>
    <row r="28" spans="1:13" x14ac:dyDescent="0.35">
      <c r="A28" s="1">
        <v>43952</v>
      </c>
      <c r="B28">
        <v>121.480003</v>
      </c>
      <c r="C28">
        <v>131.990005</v>
      </c>
      <c r="D28">
        <v>120.779999</v>
      </c>
      <c r="E28">
        <v>124.05999799999999</v>
      </c>
      <c r="F28">
        <v>118.777298</v>
      </c>
      <c r="G28">
        <v>186789700</v>
      </c>
      <c r="I28" s="2">
        <f t="shared" si="0"/>
        <v>2.0649889154110035E-2</v>
      </c>
      <c r="J28" s="2">
        <f t="shared" si="1"/>
        <v>2.0439570634216912E-2</v>
      </c>
    </row>
    <row r="29" spans="1:13" x14ac:dyDescent="0.35">
      <c r="A29" s="1">
        <v>43983</v>
      </c>
      <c r="B29">
        <v>123.44000200000001</v>
      </c>
      <c r="C29">
        <v>124.410004</v>
      </c>
      <c r="D29">
        <v>117.010002</v>
      </c>
      <c r="E29">
        <v>119.779999</v>
      </c>
      <c r="F29">
        <v>115.18401299999999</v>
      </c>
      <c r="G29">
        <v>185852200</v>
      </c>
      <c r="I29" s="2">
        <f t="shared" si="0"/>
        <v>-3.0252287773039011E-2</v>
      </c>
      <c r="J29" s="2">
        <f t="shared" si="1"/>
        <v>-3.0719331801774448E-2</v>
      </c>
    </row>
    <row r="30" spans="1:13" x14ac:dyDescent="0.35">
      <c r="A30" s="1">
        <v>44013</v>
      </c>
      <c r="B30">
        <v>119.449997</v>
      </c>
      <c r="C30">
        <v>134.13000500000001</v>
      </c>
      <c r="D30">
        <v>118.220001</v>
      </c>
      <c r="E30">
        <v>129.39999399999999</v>
      </c>
      <c r="F30">
        <v>124.43486799999999</v>
      </c>
      <c r="G30">
        <v>197452100</v>
      </c>
      <c r="I30" s="2">
        <f t="shared" si="0"/>
        <v>8.0313706382152183E-2</v>
      </c>
      <c r="J30" s="2">
        <f t="shared" si="1"/>
        <v>7.7251467830575932E-2</v>
      </c>
    </row>
    <row r="31" spans="1:13" x14ac:dyDescent="0.35">
      <c r="A31" s="1">
        <v>44044</v>
      </c>
      <c r="B31">
        <v>129.91000399999999</v>
      </c>
      <c r="C31">
        <v>141.070007</v>
      </c>
      <c r="D31">
        <v>128.270004</v>
      </c>
      <c r="E31">
        <v>138.85000600000001</v>
      </c>
      <c r="F31">
        <v>133.52229299999999</v>
      </c>
      <c r="G31">
        <v>230008400</v>
      </c>
      <c r="I31" s="2">
        <f t="shared" si="0"/>
        <v>7.3029570779148401E-2</v>
      </c>
      <c r="J31" s="2">
        <f t="shared" si="1"/>
        <v>7.0486022242863114E-2</v>
      </c>
    </row>
    <row r="32" spans="1:13" x14ac:dyDescent="0.35">
      <c r="A32" s="1">
        <v>44075</v>
      </c>
      <c r="B32">
        <v>141.199997</v>
      </c>
      <c r="C32">
        <v>151.33000200000001</v>
      </c>
      <c r="D32">
        <v>134.75</v>
      </c>
      <c r="E32">
        <v>139.91000399999999</v>
      </c>
      <c r="F32">
        <v>135.09475699999999</v>
      </c>
      <c r="G32">
        <v>268657200</v>
      </c>
      <c r="I32" s="2">
        <f t="shared" si="0"/>
        <v>1.1776789962706813E-2</v>
      </c>
      <c r="J32" s="2">
        <f t="shared" si="1"/>
        <v>1.1707983259659058E-2</v>
      </c>
    </row>
    <row r="33" spans="1:10" x14ac:dyDescent="0.35">
      <c r="A33" s="1">
        <v>44105</v>
      </c>
      <c r="B33">
        <v>140.800003</v>
      </c>
      <c r="C33">
        <v>146.60000600000001</v>
      </c>
      <c r="D33">
        <v>137.36999499999999</v>
      </c>
      <c r="E33">
        <v>138.75</v>
      </c>
      <c r="F33">
        <v>133.97465500000001</v>
      </c>
      <c r="G33">
        <v>128995000</v>
      </c>
      <c r="I33" s="2">
        <f t="shared" si="0"/>
        <v>-8.2912322052585141E-3</v>
      </c>
      <c r="J33" s="2">
        <f t="shared" si="1"/>
        <v>-8.3257956526341347E-3</v>
      </c>
    </row>
    <row r="34" spans="1:10" x14ac:dyDescent="0.35">
      <c r="A34" s="1">
        <v>44136</v>
      </c>
      <c r="B34">
        <v>140.58999600000001</v>
      </c>
      <c r="C34">
        <v>153.39999399999999</v>
      </c>
      <c r="D34">
        <v>139.029999</v>
      </c>
      <c r="E34">
        <v>152.78999300000001</v>
      </c>
      <c r="F34">
        <v>147.531418</v>
      </c>
      <c r="G34">
        <v>137933500</v>
      </c>
      <c r="I34" s="2">
        <f t="shared" si="0"/>
        <v>0.10118901220533094</v>
      </c>
      <c r="J34" s="2">
        <f t="shared" si="1"/>
        <v>9.639051621740162E-2</v>
      </c>
    </row>
    <row r="35" spans="1:10" x14ac:dyDescent="0.35">
      <c r="A35" s="1">
        <v>44166</v>
      </c>
      <c r="B35">
        <v>153.60000600000001</v>
      </c>
      <c r="C35">
        <v>153.66000399999999</v>
      </c>
      <c r="D35">
        <v>142.300003</v>
      </c>
      <c r="E35">
        <v>144.14999399999999</v>
      </c>
      <c r="F35">
        <v>139.188782</v>
      </c>
      <c r="G35">
        <v>170368500</v>
      </c>
      <c r="I35" s="2">
        <f t="shared" si="0"/>
        <v>-5.6548199109697439E-2</v>
      </c>
      <c r="J35" s="2">
        <f t="shared" si="1"/>
        <v>-5.8210000915318749E-2</v>
      </c>
    </row>
    <row r="36" spans="1:10" x14ac:dyDescent="0.35">
      <c r="A36" s="1">
        <v>44197</v>
      </c>
      <c r="B36">
        <v>144.300003</v>
      </c>
      <c r="C36">
        <v>149.929993</v>
      </c>
      <c r="D36">
        <v>140.35000600000001</v>
      </c>
      <c r="E36">
        <v>140.490005</v>
      </c>
      <c r="F36">
        <v>136.15065000000001</v>
      </c>
      <c r="G36">
        <v>150162900</v>
      </c>
      <c r="I36" s="2">
        <f t="shared" si="0"/>
        <v>-2.1827419971244488E-2</v>
      </c>
      <c r="J36" s="2">
        <f t="shared" si="1"/>
        <v>-2.2069162317850322E-2</v>
      </c>
    </row>
    <row r="37" spans="1:10" x14ac:dyDescent="0.35">
      <c r="A37" s="1">
        <v>44228</v>
      </c>
      <c r="B37">
        <v>140.91000399999999</v>
      </c>
      <c r="C37">
        <v>147.5</v>
      </c>
      <c r="D37">
        <v>129.86000100000001</v>
      </c>
      <c r="E37">
        <v>129.91999799999999</v>
      </c>
      <c r="F37">
        <v>125.907112</v>
      </c>
      <c r="G37">
        <v>184999800</v>
      </c>
      <c r="I37" s="2">
        <f t="shared" si="0"/>
        <v>-7.5236791010546145E-2</v>
      </c>
      <c r="J37" s="2">
        <f t="shared" si="1"/>
        <v>-7.8217564522488361E-2</v>
      </c>
    </row>
    <row r="38" spans="1:10" x14ac:dyDescent="0.35">
      <c r="A38" s="1">
        <v>44256</v>
      </c>
      <c r="B38">
        <v>131.58000200000001</v>
      </c>
      <c r="C38">
        <v>137.58999600000001</v>
      </c>
      <c r="D38">
        <v>126.279999</v>
      </c>
      <c r="E38">
        <v>135.83000200000001</v>
      </c>
      <c r="F38">
        <v>131.63455200000001</v>
      </c>
      <c r="G38">
        <v>246548100</v>
      </c>
      <c r="I38" s="2">
        <f t="shared" si="0"/>
        <v>4.5489408096343498E-2</v>
      </c>
      <c r="J38" s="2">
        <f t="shared" si="1"/>
        <v>4.4485108889602512E-2</v>
      </c>
    </row>
    <row r="39" spans="1:10" x14ac:dyDescent="0.35">
      <c r="A39" s="1">
        <v>44287</v>
      </c>
      <c r="B39">
        <v>135.94000199999999</v>
      </c>
      <c r="C39">
        <v>141.770004</v>
      </c>
      <c r="D39">
        <v>135.33000200000001</v>
      </c>
      <c r="E39">
        <v>139.91000399999999</v>
      </c>
      <c r="F39">
        <v>136.15467799999999</v>
      </c>
      <c r="G39">
        <v>153121900</v>
      </c>
      <c r="I39" s="2">
        <f t="shared" si="0"/>
        <v>3.4338446337402129E-2</v>
      </c>
      <c r="J39" s="2">
        <f t="shared" si="1"/>
        <v>3.3762040070545306E-2</v>
      </c>
    </row>
    <row r="40" spans="1:10" x14ac:dyDescent="0.35">
      <c r="A40" s="1">
        <v>44317</v>
      </c>
      <c r="B40">
        <v>139.679993</v>
      </c>
      <c r="C40">
        <v>144.58000200000001</v>
      </c>
      <c r="D40">
        <v>135.759995</v>
      </c>
      <c r="E40">
        <v>142.029999</v>
      </c>
      <c r="F40">
        <v>138.217758</v>
      </c>
      <c r="G40">
        <v>174777800</v>
      </c>
      <c r="I40" s="2">
        <f t="shared" si="0"/>
        <v>1.5152472396137595E-2</v>
      </c>
      <c r="J40" s="2">
        <f t="shared" si="1"/>
        <v>1.5038820321485204E-2</v>
      </c>
    </row>
    <row r="41" spans="1:10" x14ac:dyDescent="0.35">
      <c r="A41" s="1">
        <v>44348</v>
      </c>
      <c r="B41">
        <v>142.21000699999999</v>
      </c>
      <c r="C41">
        <v>142.800003</v>
      </c>
      <c r="D41">
        <v>134.39999399999999</v>
      </c>
      <c r="E41">
        <v>141.020004</v>
      </c>
      <c r="F41">
        <v>137.77380400000001</v>
      </c>
      <c r="G41">
        <v>169107000</v>
      </c>
      <c r="I41" s="2">
        <f t="shared" si="0"/>
        <v>-3.2119895910913687E-3</v>
      </c>
      <c r="J41" s="2">
        <f t="shared" si="1"/>
        <v>-3.2171591022367107E-3</v>
      </c>
    </row>
    <row r="42" spans="1:10" x14ac:dyDescent="0.35">
      <c r="A42" s="1">
        <v>44378</v>
      </c>
      <c r="B42">
        <v>140.41000399999999</v>
      </c>
      <c r="C42">
        <v>143.86000100000001</v>
      </c>
      <c r="D42">
        <v>138.220001</v>
      </c>
      <c r="E42">
        <v>142.550003</v>
      </c>
      <c r="F42">
        <v>139.26859999999999</v>
      </c>
      <c r="G42">
        <v>131883100</v>
      </c>
      <c r="I42" s="2">
        <f t="shared" si="0"/>
        <v>1.084963873103173E-2</v>
      </c>
      <c r="J42" s="2">
        <f t="shared" si="1"/>
        <v>1.079120368686182E-2</v>
      </c>
    </row>
    <row r="43" spans="1:10" x14ac:dyDescent="0.35">
      <c r="A43" s="1">
        <v>44409</v>
      </c>
      <c r="B43">
        <v>142.83000200000001</v>
      </c>
      <c r="C43">
        <v>152.570007</v>
      </c>
      <c r="D43">
        <v>141.66999799999999</v>
      </c>
      <c r="E43">
        <v>148.10000600000001</v>
      </c>
      <c r="F43">
        <v>144.69085699999999</v>
      </c>
      <c r="G43">
        <v>181399800</v>
      </c>
      <c r="I43" s="2">
        <f t="shared" si="0"/>
        <v>3.8933808482314092E-2</v>
      </c>
      <c r="J43" s="2">
        <f t="shared" si="1"/>
        <v>3.8195003140954434E-2</v>
      </c>
    </row>
    <row r="44" spans="1:10" x14ac:dyDescent="0.35">
      <c r="A44" s="1">
        <v>44440</v>
      </c>
      <c r="B44">
        <v>147.55999800000001</v>
      </c>
      <c r="C44">
        <v>149.64999399999999</v>
      </c>
      <c r="D44">
        <v>139.25</v>
      </c>
      <c r="E44">
        <v>139.38000500000001</v>
      </c>
      <c r="F44">
        <v>136.672653</v>
      </c>
      <c r="G44">
        <v>151255200</v>
      </c>
      <c r="I44" s="2">
        <f t="shared" si="0"/>
        <v>-5.5416106907155815E-2</v>
      </c>
      <c r="J44" s="2">
        <f t="shared" si="1"/>
        <v>-5.701077322928965E-2</v>
      </c>
    </row>
    <row r="45" spans="1:10" x14ac:dyDescent="0.35">
      <c r="A45" s="1">
        <v>44470</v>
      </c>
      <c r="B45">
        <v>139.259995</v>
      </c>
      <c r="C45">
        <v>150.550003</v>
      </c>
      <c r="D45">
        <v>134.71000699999999</v>
      </c>
      <c r="E45">
        <v>149.41999799999999</v>
      </c>
      <c r="F45">
        <v>146.51762400000001</v>
      </c>
      <c r="G45">
        <v>137999600</v>
      </c>
      <c r="I45" s="2">
        <f t="shared" si="0"/>
        <v>7.2033217940095318E-2</v>
      </c>
      <c r="J45" s="2">
        <f t="shared" si="1"/>
        <v>6.9557049052943937E-2</v>
      </c>
    </row>
    <row r="46" spans="1:10" x14ac:dyDescent="0.35">
      <c r="A46" s="1">
        <v>44501</v>
      </c>
      <c r="B46">
        <v>149.979996</v>
      </c>
      <c r="C46">
        <v>152</v>
      </c>
      <c r="D46">
        <v>140.009995</v>
      </c>
      <c r="E46">
        <v>140.63000500000001</v>
      </c>
      <c r="F46">
        <v>137.898392</v>
      </c>
      <c r="G46">
        <v>178086200</v>
      </c>
      <c r="I46" s="2">
        <f t="shared" si="0"/>
        <v>-5.882727118206621E-2</v>
      </c>
      <c r="J46" s="2">
        <f t="shared" si="1"/>
        <v>-6.0628597455283033E-2</v>
      </c>
    </row>
    <row r="47" spans="1:10" x14ac:dyDescent="0.35">
      <c r="A47" s="1">
        <v>44531</v>
      </c>
      <c r="B47">
        <v>140.509995</v>
      </c>
      <c r="C47">
        <v>146.529999</v>
      </c>
      <c r="D47">
        <v>135.240005</v>
      </c>
      <c r="E47">
        <v>144.69000199999999</v>
      </c>
      <c r="F47">
        <v>141.87951699999999</v>
      </c>
      <c r="G47">
        <v>238749200</v>
      </c>
      <c r="I47" s="2">
        <f t="shared" si="0"/>
        <v>2.8869988563753557E-2</v>
      </c>
      <c r="J47" s="2">
        <f t="shared" si="1"/>
        <v>2.8461101506684783E-2</v>
      </c>
    </row>
    <row r="48" spans="1:10" x14ac:dyDescent="0.35">
      <c r="A48" s="1">
        <v>44562</v>
      </c>
      <c r="B48">
        <v>144</v>
      </c>
      <c r="C48">
        <v>146.63000500000001</v>
      </c>
      <c r="D48">
        <v>133.949997</v>
      </c>
      <c r="E48">
        <v>139.80999800000001</v>
      </c>
      <c r="F48">
        <v>137.646286</v>
      </c>
      <c r="G48">
        <v>165738700</v>
      </c>
      <c r="I48" s="2">
        <f t="shared" si="0"/>
        <v>-2.9836801601178187E-2</v>
      </c>
      <c r="J48" s="2">
        <f t="shared" si="1"/>
        <v>-3.0290975864459901E-2</v>
      </c>
    </row>
    <row r="49" spans="1:10" x14ac:dyDescent="0.35">
      <c r="A49" s="1">
        <v>44593</v>
      </c>
      <c r="B49">
        <v>139.21000699999999</v>
      </c>
      <c r="C49">
        <v>141.990005</v>
      </c>
      <c r="D49">
        <v>132.009995</v>
      </c>
      <c r="E49">
        <v>135.16000399999999</v>
      </c>
      <c r="F49">
        <v>133.068253</v>
      </c>
      <c r="G49">
        <v>162588100</v>
      </c>
      <c r="I49" s="2">
        <f t="shared" si="0"/>
        <v>-3.3259400838465125E-2</v>
      </c>
      <c r="J49" s="2">
        <f t="shared" si="1"/>
        <v>-3.3825072709029097E-2</v>
      </c>
    </row>
    <row r="50" spans="1:10" x14ac:dyDescent="0.35">
      <c r="A50" s="1">
        <v>44621</v>
      </c>
      <c r="B50">
        <v>135.86999499999999</v>
      </c>
      <c r="C50">
        <v>150.53999300000001</v>
      </c>
      <c r="D50">
        <v>135.020004</v>
      </c>
      <c r="E50">
        <v>148.91999799999999</v>
      </c>
      <c r="F50">
        <v>146.61531099999999</v>
      </c>
      <c r="G50">
        <v>185882500</v>
      </c>
      <c r="I50" s="2">
        <f t="shared" si="0"/>
        <v>0.10180533443991324</v>
      </c>
      <c r="J50" s="2">
        <f t="shared" si="1"/>
        <v>9.6950047613022727E-2</v>
      </c>
    </row>
    <row r="51" spans="1:10" x14ac:dyDescent="0.35">
      <c r="A51" s="1">
        <v>44652</v>
      </c>
      <c r="B51">
        <v>149.66000399999999</v>
      </c>
      <c r="C51">
        <v>160.770004</v>
      </c>
      <c r="D51">
        <v>148.83999600000001</v>
      </c>
      <c r="E51">
        <v>152.990005</v>
      </c>
      <c r="F51">
        <v>151.20489499999999</v>
      </c>
      <c r="G51">
        <v>142404500</v>
      </c>
      <c r="I51" s="2">
        <f t="shared" si="0"/>
        <v>3.1303579201219955E-2</v>
      </c>
      <c r="J51" s="2">
        <f t="shared" si="1"/>
        <v>3.0823612906170594E-2</v>
      </c>
    </row>
    <row r="52" spans="1:10" x14ac:dyDescent="0.35">
      <c r="A52" s="1">
        <v>44682</v>
      </c>
      <c r="B52">
        <v>154.96000699999999</v>
      </c>
      <c r="C52">
        <v>154.990005</v>
      </c>
      <c r="D52">
        <v>117.269997</v>
      </c>
      <c r="E52">
        <v>128.63000500000001</v>
      </c>
      <c r="F52">
        <v>127.12912799999999</v>
      </c>
      <c r="G52">
        <v>272146600</v>
      </c>
      <c r="I52" s="2">
        <f t="shared" si="0"/>
        <v>-0.15922610838756246</v>
      </c>
      <c r="J52" s="2">
        <f t="shared" si="1"/>
        <v>-0.17343251174209739</v>
      </c>
    </row>
    <row r="53" spans="1:10" x14ac:dyDescent="0.35">
      <c r="A53" s="1">
        <v>44713</v>
      </c>
      <c r="B53">
        <v>128.5</v>
      </c>
      <c r="C53">
        <v>128.91999799999999</v>
      </c>
      <c r="D53">
        <v>117.900002</v>
      </c>
      <c r="E53">
        <v>121.58000199999999</v>
      </c>
      <c r="F53">
        <v>120.59815999999999</v>
      </c>
      <c r="G53">
        <v>170920600</v>
      </c>
      <c r="I53" s="2">
        <f t="shared" si="0"/>
        <v>-5.1372711374217839E-2</v>
      </c>
      <c r="J53" s="2">
        <f t="shared" si="1"/>
        <v>-5.2739298689319696E-2</v>
      </c>
    </row>
    <row r="54" spans="1:10" x14ac:dyDescent="0.35">
      <c r="A54" s="1">
        <v>44743</v>
      </c>
      <c r="B54">
        <v>121.94000200000001</v>
      </c>
      <c r="C54">
        <v>133.38999899999999</v>
      </c>
      <c r="D54">
        <v>120.05999799999999</v>
      </c>
      <c r="E54">
        <v>132.050003</v>
      </c>
      <c r="F54">
        <v>130.98361199999999</v>
      </c>
      <c r="G54">
        <v>157645600</v>
      </c>
      <c r="I54" s="2">
        <f t="shared" si="0"/>
        <v>8.6116172916734346E-2</v>
      </c>
      <c r="J54" s="2">
        <f t="shared" si="1"/>
        <v>8.2608189010345875E-2</v>
      </c>
    </row>
    <row r="55" spans="1:10" x14ac:dyDescent="0.35">
      <c r="A55" s="1">
        <v>44774</v>
      </c>
      <c r="B55">
        <v>131.05999800000001</v>
      </c>
      <c r="C55">
        <v>142.720001</v>
      </c>
      <c r="D55">
        <v>125.120003</v>
      </c>
      <c r="E55">
        <v>132.550003</v>
      </c>
      <c r="F55">
        <v>131.479568</v>
      </c>
      <c r="G55">
        <v>207893900</v>
      </c>
      <c r="I55" s="2">
        <f t="shared" si="0"/>
        <v>3.7863973395388939E-3</v>
      </c>
      <c r="J55" s="2">
        <f t="shared" si="1"/>
        <v>3.7792469808481657E-3</v>
      </c>
    </row>
    <row r="56" spans="1:10" x14ac:dyDescent="0.35">
      <c r="A56" s="1">
        <v>44805</v>
      </c>
      <c r="B56">
        <v>132.53999300000001</v>
      </c>
      <c r="C56">
        <v>138.25</v>
      </c>
      <c r="D56">
        <v>128.270004</v>
      </c>
      <c r="E56">
        <v>129.699997</v>
      </c>
      <c r="F56">
        <v>129.21289100000001</v>
      </c>
      <c r="G56">
        <v>138842300</v>
      </c>
      <c r="I56" s="2">
        <f t="shared" si="0"/>
        <v>-1.7239766105711429E-2</v>
      </c>
      <c r="J56" s="2">
        <f t="shared" si="1"/>
        <v>-1.7390101206747385E-2</v>
      </c>
    </row>
    <row r="57" spans="1:10" x14ac:dyDescent="0.35">
      <c r="A57" s="1">
        <v>44835</v>
      </c>
      <c r="B57">
        <v>130.240005</v>
      </c>
      <c r="C57">
        <v>143.070007</v>
      </c>
      <c r="D57">
        <v>128.070007</v>
      </c>
      <c r="E57">
        <v>142.33000200000001</v>
      </c>
      <c r="F57">
        <v>141.795456</v>
      </c>
      <c r="G57">
        <v>116895000</v>
      </c>
      <c r="I57" s="2">
        <f t="shared" si="0"/>
        <v>9.7378557995424719E-2</v>
      </c>
      <c r="J57" s="2">
        <f t="shared" si="1"/>
        <v>9.2924206537530418E-2</v>
      </c>
    </row>
    <row r="58" spans="1:10" x14ac:dyDescent="0.35">
      <c r="A58" s="1">
        <v>44866</v>
      </c>
      <c r="B58">
        <v>142.970001</v>
      </c>
      <c r="C58">
        <v>154.63999899999999</v>
      </c>
      <c r="D58">
        <v>138.270004</v>
      </c>
      <c r="E58">
        <v>152.41999799999999</v>
      </c>
      <c r="F58">
        <v>151.847565</v>
      </c>
      <c r="G58">
        <v>151660700</v>
      </c>
      <c r="I58" s="2">
        <f t="shared" si="0"/>
        <v>7.0891615878015068E-2</v>
      </c>
      <c r="J58" s="2">
        <f t="shared" si="1"/>
        <v>6.8491587351198105E-2</v>
      </c>
    </row>
    <row r="59" spans="1:10" x14ac:dyDescent="0.35">
      <c r="A59" s="1">
        <v>44896</v>
      </c>
      <c r="B59">
        <v>152.050003</v>
      </c>
      <c r="C59">
        <v>153.61000100000001</v>
      </c>
      <c r="D59">
        <v>140.80999800000001</v>
      </c>
      <c r="E59">
        <v>141.78999300000001</v>
      </c>
      <c r="F59">
        <v>141.25747699999999</v>
      </c>
      <c r="G59">
        <v>127374600</v>
      </c>
      <c r="I59" s="2">
        <f t="shared" si="0"/>
        <v>-6.9741572741057856E-2</v>
      </c>
      <c r="J59" s="2">
        <f t="shared" si="1"/>
        <v>-7.2292852662934823E-2</v>
      </c>
    </row>
    <row r="60" spans="1:10" x14ac:dyDescent="0.35">
      <c r="A60" s="1">
        <v>44927</v>
      </c>
      <c r="B60">
        <v>142.550003</v>
      </c>
      <c r="C60">
        <v>147.86000100000001</v>
      </c>
      <c r="D60">
        <v>138.16999799999999</v>
      </c>
      <c r="E60">
        <v>143.86999499999999</v>
      </c>
      <c r="F60">
        <v>143.86999499999999</v>
      </c>
      <c r="G60">
        <v>108018200</v>
      </c>
      <c r="I60" s="2">
        <f t="shared" si="0"/>
        <v>1.849472364567295E-2</v>
      </c>
      <c r="J60" s="2">
        <f t="shared" si="1"/>
        <v>1.8325776156501352E-2</v>
      </c>
    </row>
    <row r="61" spans="1:10" x14ac:dyDescent="0.35">
      <c r="A61" s="1">
        <v>44958</v>
      </c>
      <c r="B61">
        <v>143.66000399999999</v>
      </c>
      <c r="C61">
        <v>148.33999600000001</v>
      </c>
      <c r="D61">
        <v>138.69000199999999</v>
      </c>
      <c r="E61">
        <v>142.13000500000001</v>
      </c>
      <c r="F61">
        <v>142.13000500000001</v>
      </c>
      <c r="G61">
        <v>122851100</v>
      </c>
      <c r="I61" s="2">
        <f t="shared" si="0"/>
        <v>-1.2094182668178854E-2</v>
      </c>
      <c r="J61" s="2">
        <f t="shared" si="1"/>
        <v>-1.2167912365362684E-2</v>
      </c>
    </row>
    <row r="62" spans="1:10" x14ac:dyDescent="0.35">
      <c r="A62" s="1">
        <v>44986</v>
      </c>
      <c r="B62">
        <v>141.05999800000001</v>
      </c>
      <c r="C62">
        <v>141.679993</v>
      </c>
      <c r="D62">
        <v>138.78999300000001</v>
      </c>
      <c r="E62">
        <v>139.25</v>
      </c>
      <c r="F62">
        <v>139.25</v>
      </c>
      <c r="G62">
        <v>26651600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541C6-684F-483F-B416-93FFDF305943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XOM</v>
      </c>
    </row>
    <row r="2" spans="1:13" x14ac:dyDescent="0.35">
      <c r="A2" s="1">
        <v>43160</v>
      </c>
      <c r="B2">
        <v>75.529999000000004</v>
      </c>
      <c r="C2">
        <v>76.980002999999996</v>
      </c>
      <c r="D2">
        <v>72.669998000000007</v>
      </c>
      <c r="E2">
        <v>74.610000999999997</v>
      </c>
      <c r="F2">
        <v>57.511294999999997</v>
      </c>
      <c r="G2">
        <v>356741300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https://query1.finance.yahoo.com/v7/finance/download/XOM?period1=1518048000&amp;period2=1678233600&amp;interval=1mo&amp;events=history&amp;includeAdjustedClose=true</v>
      </c>
    </row>
    <row r="3" spans="1:13" x14ac:dyDescent="0.35">
      <c r="A3" s="1">
        <v>43191</v>
      </c>
      <c r="B3">
        <v>74.269997000000004</v>
      </c>
      <c r="C3">
        <v>80.900002000000001</v>
      </c>
      <c r="D3">
        <v>72.160004000000001</v>
      </c>
      <c r="E3">
        <v>77.75</v>
      </c>
      <c r="F3">
        <v>59.931674999999998</v>
      </c>
      <c r="G3">
        <v>285826800</v>
      </c>
      <c r="I3" s="2">
        <f>F3/F2-1</f>
        <v>4.2085298200988275E-2</v>
      </c>
      <c r="J3" s="2">
        <f>LN(F3/F2)</f>
        <v>4.1223800058545722E-2</v>
      </c>
    </row>
    <row r="4" spans="1:13" x14ac:dyDescent="0.35">
      <c r="A4" s="1">
        <v>43221</v>
      </c>
      <c r="B4">
        <v>77.260002</v>
      </c>
      <c r="C4">
        <v>82.650002000000001</v>
      </c>
      <c r="D4">
        <v>75.400002000000001</v>
      </c>
      <c r="E4">
        <v>81.239998</v>
      </c>
      <c r="F4">
        <v>62.621856999999999</v>
      </c>
      <c r="G4">
        <v>299337700</v>
      </c>
      <c r="I4" s="2">
        <f t="shared" ref="I4:I61" si="0">F4/F3-1</f>
        <v>4.4887482287121028E-2</v>
      </c>
      <c r="J4" s="2">
        <f t="shared" ref="J4:J61" si="1">LN(F4/F3)</f>
        <v>4.390920716716392E-2</v>
      </c>
    </row>
    <row r="5" spans="1:13" x14ac:dyDescent="0.35">
      <c r="A5" s="1">
        <v>43252</v>
      </c>
      <c r="B5">
        <v>81.870002999999997</v>
      </c>
      <c r="C5">
        <v>83.790001000000004</v>
      </c>
      <c r="D5">
        <v>79.300003000000004</v>
      </c>
      <c r="E5">
        <v>82.730002999999996</v>
      </c>
      <c r="F5">
        <v>64.416756000000007</v>
      </c>
      <c r="G5">
        <v>257136500</v>
      </c>
      <c r="I5" s="2">
        <f t="shared" si="0"/>
        <v>2.866250037906104E-2</v>
      </c>
      <c r="J5" s="2">
        <f t="shared" si="1"/>
        <v>2.8259415082279922E-2</v>
      </c>
    </row>
    <row r="6" spans="1:13" x14ac:dyDescent="0.35">
      <c r="A6" s="1">
        <v>43282</v>
      </c>
      <c r="B6">
        <v>81.889999000000003</v>
      </c>
      <c r="C6">
        <v>84.400002000000001</v>
      </c>
      <c r="D6">
        <v>80.709998999999996</v>
      </c>
      <c r="E6">
        <v>81.510002</v>
      </c>
      <c r="F6">
        <v>63.466811999999997</v>
      </c>
      <c r="G6">
        <v>204469200</v>
      </c>
      <c r="I6" s="2">
        <f t="shared" si="0"/>
        <v>-1.4746846301915695E-2</v>
      </c>
      <c r="J6" s="2">
        <f t="shared" si="1"/>
        <v>-1.4856662000617527E-2</v>
      </c>
    </row>
    <row r="7" spans="1:13" x14ac:dyDescent="0.35">
      <c r="A7" s="1">
        <v>43313</v>
      </c>
      <c r="B7">
        <v>80.889999000000003</v>
      </c>
      <c r="C7">
        <v>81.589995999999999</v>
      </c>
      <c r="D7">
        <v>76.510002</v>
      </c>
      <c r="E7">
        <v>80.169998000000007</v>
      </c>
      <c r="F7">
        <v>62.423423999999997</v>
      </c>
      <c r="G7">
        <v>215072500</v>
      </c>
      <c r="I7" s="2">
        <f t="shared" si="0"/>
        <v>-1.6439899328801966E-2</v>
      </c>
      <c r="J7" s="2">
        <f t="shared" si="1"/>
        <v>-1.6576534050910623E-2</v>
      </c>
    </row>
    <row r="8" spans="1:13" x14ac:dyDescent="0.35">
      <c r="A8" s="1">
        <v>43344</v>
      </c>
      <c r="B8">
        <v>80.410004000000001</v>
      </c>
      <c r="C8">
        <v>87.360000999999997</v>
      </c>
      <c r="D8">
        <v>79.599997999999999</v>
      </c>
      <c r="E8">
        <v>85.019997000000004</v>
      </c>
      <c r="F8">
        <v>66.882651999999993</v>
      </c>
      <c r="G8">
        <v>227023600</v>
      </c>
      <c r="I8" s="2">
        <f t="shared" si="0"/>
        <v>7.1435171515102924E-2</v>
      </c>
      <c r="J8" s="2">
        <f t="shared" si="1"/>
        <v>6.8999031548740958E-2</v>
      </c>
    </row>
    <row r="9" spans="1:13" x14ac:dyDescent="0.35">
      <c r="A9" s="1">
        <v>43374</v>
      </c>
      <c r="B9">
        <v>85.349997999999999</v>
      </c>
      <c r="C9">
        <v>86.889999000000003</v>
      </c>
      <c r="D9">
        <v>76.220000999999996</v>
      </c>
      <c r="E9">
        <v>79.680000000000007</v>
      </c>
      <c r="F9">
        <v>62.681828000000003</v>
      </c>
      <c r="G9">
        <v>305909200</v>
      </c>
      <c r="I9" s="2">
        <f t="shared" si="0"/>
        <v>-6.2808873069207682E-2</v>
      </c>
      <c r="J9" s="2">
        <f t="shared" si="1"/>
        <v>-6.4868040030113455E-2</v>
      </c>
    </row>
    <row r="10" spans="1:13" x14ac:dyDescent="0.35">
      <c r="A10" s="1">
        <v>43405</v>
      </c>
      <c r="B10">
        <v>79.830001999999993</v>
      </c>
      <c r="C10">
        <v>83.75</v>
      </c>
      <c r="D10">
        <v>74.699996999999996</v>
      </c>
      <c r="E10">
        <v>79.5</v>
      </c>
      <c r="F10">
        <v>62.540236999999998</v>
      </c>
      <c r="G10">
        <v>287081300</v>
      </c>
      <c r="I10" s="2">
        <f t="shared" si="0"/>
        <v>-2.2588843452364671E-3</v>
      </c>
      <c r="J10" s="2">
        <f t="shared" si="1"/>
        <v>-2.2614394730296823E-3</v>
      </c>
    </row>
    <row r="11" spans="1:13" x14ac:dyDescent="0.35">
      <c r="A11" s="1">
        <v>43435</v>
      </c>
      <c r="B11">
        <v>80.239998</v>
      </c>
      <c r="C11">
        <v>81.949996999999996</v>
      </c>
      <c r="D11">
        <v>64.650002000000001</v>
      </c>
      <c r="E11">
        <v>68.190002000000007</v>
      </c>
      <c r="F11">
        <v>54.186793999999999</v>
      </c>
      <c r="G11">
        <v>380647000</v>
      </c>
      <c r="I11" s="2">
        <f t="shared" si="0"/>
        <v>-0.13356909728372146</v>
      </c>
      <c r="J11" s="2">
        <f t="shared" si="1"/>
        <v>-0.14337291597636578</v>
      </c>
    </row>
    <row r="12" spans="1:13" x14ac:dyDescent="0.35">
      <c r="A12" s="1">
        <v>43466</v>
      </c>
      <c r="B12">
        <v>67.349997999999999</v>
      </c>
      <c r="C12">
        <v>73.489998</v>
      </c>
      <c r="D12">
        <v>67.260002</v>
      </c>
      <c r="E12">
        <v>73.279999000000004</v>
      </c>
      <c r="F12">
        <v>58.231532999999999</v>
      </c>
      <c r="G12">
        <v>269226500</v>
      </c>
      <c r="I12" s="2">
        <f t="shared" si="0"/>
        <v>7.4644368146231432E-2</v>
      </c>
      <c r="J12" s="2">
        <f t="shared" si="1"/>
        <v>7.1989786517422466E-2</v>
      </c>
    </row>
    <row r="13" spans="1:13" x14ac:dyDescent="0.35">
      <c r="A13" s="1">
        <v>43497</v>
      </c>
      <c r="B13">
        <v>74.919998000000007</v>
      </c>
      <c r="C13">
        <v>79.75</v>
      </c>
      <c r="D13">
        <v>72.730002999999996</v>
      </c>
      <c r="E13">
        <v>79.029999000000004</v>
      </c>
      <c r="F13">
        <v>62.800750999999998</v>
      </c>
      <c r="G13">
        <v>245067300</v>
      </c>
      <c r="I13" s="2">
        <f t="shared" si="0"/>
        <v>7.8466386931630216E-2</v>
      </c>
      <c r="J13" s="2">
        <f t="shared" si="1"/>
        <v>7.5540019863131982E-2</v>
      </c>
    </row>
    <row r="14" spans="1:13" x14ac:dyDescent="0.35">
      <c r="A14" s="1">
        <v>43525</v>
      </c>
      <c r="B14">
        <v>79.379997000000003</v>
      </c>
      <c r="C14">
        <v>82</v>
      </c>
      <c r="D14">
        <v>77.860000999999997</v>
      </c>
      <c r="E14">
        <v>80.800003000000004</v>
      </c>
      <c r="F14">
        <v>64.920105000000007</v>
      </c>
      <c r="G14">
        <v>272454400</v>
      </c>
      <c r="I14" s="2">
        <f t="shared" si="0"/>
        <v>3.3747271589156691E-2</v>
      </c>
      <c r="J14" s="2">
        <f t="shared" si="1"/>
        <v>3.3190328018937988E-2</v>
      </c>
    </row>
    <row r="15" spans="1:13" x14ac:dyDescent="0.35">
      <c r="A15" s="1">
        <v>43556</v>
      </c>
      <c r="B15">
        <v>81.230002999999996</v>
      </c>
      <c r="C15">
        <v>83.489998</v>
      </c>
      <c r="D15">
        <v>79.559997999999993</v>
      </c>
      <c r="E15">
        <v>80.279999000000004</v>
      </c>
      <c r="F15">
        <v>64.502296000000001</v>
      </c>
      <c r="G15">
        <v>219523400</v>
      </c>
      <c r="I15" s="2">
        <f t="shared" si="0"/>
        <v>-6.4357412853845997E-3</v>
      </c>
      <c r="J15" s="2">
        <f t="shared" si="1"/>
        <v>-6.4565399529165875E-3</v>
      </c>
    </row>
    <row r="16" spans="1:13" x14ac:dyDescent="0.35">
      <c r="A16" s="1">
        <v>43586</v>
      </c>
      <c r="B16">
        <v>79.940002000000007</v>
      </c>
      <c r="C16">
        <v>80.260002</v>
      </c>
      <c r="D16">
        <v>70.629997000000003</v>
      </c>
      <c r="E16">
        <v>70.769997000000004</v>
      </c>
      <c r="F16">
        <v>56.861324000000003</v>
      </c>
      <c r="G16">
        <v>250094000</v>
      </c>
      <c r="I16" s="2">
        <f t="shared" si="0"/>
        <v>-0.11846046534529553</v>
      </c>
      <c r="J16" s="2">
        <f t="shared" si="1"/>
        <v>-0.12608542885359358</v>
      </c>
      <c r="M16" s="4"/>
    </row>
    <row r="17" spans="1:13" x14ac:dyDescent="0.35">
      <c r="A17" s="1">
        <v>43617</v>
      </c>
      <c r="B17">
        <v>71.089995999999999</v>
      </c>
      <c r="C17">
        <v>77.760002</v>
      </c>
      <c r="D17">
        <v>70.970000999999996</v>
      </c>
      <c r="E17">
        <v>76.629997000000003</v>
      </c>
      <c r="F17">
        <v>62.275390999999999</v>
      </c>
      <c r="G17">
        <v>218953600</v>
      </c>
      <c r="I17" s="2">
        <f t="shared" si="0"/>
        <v>9.5215282007854674E-2</v>
      </c>
      <c r="J17" s="2">
        <f t="shared" si="1"/>
        <v>9.0950948517701038E-2</v>
      </c>
      <c r="M17" s="4"/>
    </row>
    <row r="18" spans="1:13" x14ac:dyDescent="0.35">
      <c r="A18" s="1">
        <v>43647</v>
      </c>
      <c r="B18">
        <v>77.129997000000003</v>
      </c>
      <c r="C18">
        <v>77.930000000000007</v>
      </c>
      <c r="D18">
        <v>74.180000000000007</v>
      </c>
      <c r="E18">
        <v>74.360000999999997</v>
      </c>
      <c r="F18">
        <v>60.430607000000002</v>
      </c>
      <c r="G18">
        <v>186899500</v>
      </c>
      <c r="I18" s="2">
        <f t="shared" si="0"/>
        <v>-2.9623001483844558E-2</v>
      </c>
      <c r="J18" s="2">
        <f t="shared" si="1"/>
        <v>-3.0070624728689967E-2</v>
      </c>
    </row>
    <row r="19" spans="1:13" x14ac:dyDescent="0.35">
      <c r="A19" s="1">
        <v>43678</v>
      </c>
      <c r="B19">
        <v>73.739998</v>
      </c>
      <c r="C19">
        <v>74.269997000000004</v>
      </c>
      <c r="D19">
        <v>66.529999000000004</v>
      </c>
      <c r="E19">
        <v>68.480002999999996</v>
      </c>
      <c r="F19">
        <v>55.652076999999998</v>
      </c>
      <c r="G19">
        <v>277599800</v>
      </c>
      <c r="I19" s="2">
        <f t="shared" si="0"/>
        <v>-7.9074664929313143E-2</v>
      </c>
      <c r="J19" s="2">
        <f t="shared" si="1"/>
        <v>-8.2376315426067687E-2</v>
      </c>
    </row>
    <row r="20" spans="1:13" x14ac:dyDescent="0.35">
      <c r="A20" s="1">
        <v>43709</v>
      </c>
      <c r="B20">
        <v>67.889999000000003</v>
      </c>
      <c r="C20">
        <v>75.180000000000007</v>
      </c>
      <c r="D20">
        <v>67.629997000000003</v>
      </c>
      <c r="E20">
        <v>70.610000999999997</v>
      </c>
      <c r="F20">
        <v>58.096564999999998</v>
      </c>
      <c r="G20">
        <v>215355500</v>
      </c>
      <c r="I20" s="2">
        <f t="shared" si="0"/>
        <v>4.3924470240346958E-2</v>
      </c>
      <c r="J20" s="2">
        <f t="shared" si="1"/>
        <v>4.2987140330234146E-2</v>
      </c>
    </row>
    <row r="21" spans="1:13" x14ac:dyDescent="0.35">
      <c r="A21" s="1">
        <v>43739</v>
      </c>
      <c r="B21">
        <v>70.830001999999993</v>
      </c>
      <c r="C21">
        <v>70.910004000000001</v>
      </c>
      <c r="D21">
        <v>66.309997999999993</v>
      </c>
      <c r="E21">
        <v>67.569999999999993</v>
      </c>
      <c r="F21">
        <v>55.595314000000002</v>
      </c>
      <c r="G21">
        <v>237608200</v>
      </c>
      <c r="I21" s="2">
        <f t="shared" si="0"/>
        <v>-4.3053337146524817E-2</v>
      </c>
      <c r="J21" s="2">
        <f t="shared" si="1"/>
        <v>-4.4007622777791133E-2</v>
      </c>
    </row>
    <row r="22" spans="1:13" x14ac:dyDescent="0.35">
      <c r="A22" s="1">
        <v>43770</v>
      </c>
      <c r="B22">
        <v>68.389999000000003</v>
      </c>
      <c r="C22">
        <v>73.120002999999997</v>
      </c>
      <c r="D22">
        <v>67.319999999999993</v>
      </c>
      <c r="E22">
        <v>68.129997000000003</v>
      </c>
      <c r="F22">
        <v>56.056068000000003</v>
      </c>
      <c r="G22">
        <v>249330500</v>
      </c>
      <c r="I22" s="2">
        <f t="shared" si="0"/>
        <v>8.2876409331908985E-3</v>
      </c>
      <c r="J22" s="2">
        <f t="shared" si="1"/>
        <v>8.2534870109488064E-3</v>
      </c>
    </row>
    <row r="23" spans="1:13" x14ac:dyDescent="0.35">
      <c r="A23" s="1">
        <v>43800</v>
      </c>
      <c r="B23">
        <v>68.5</v>
      </c>
      <c r="C23">
        <v>70.540001000000004</v>
      </c>
      <c r="D23">
        <v>67.519997000000004</v>
      </c>
      <c r="E23">
        <v>69.779999000000004</v>
      </c>
      <c r="F23">
        <v>58.106059999999999</v>
      </c>
      <c r="G23">
        <v>286029400</v>
      </c>
      <c r="I23" s="2">
        <f t="shared" si="0"/>
        <v>3.6570385207895795E-2</v>
      </c>
      <c r="J23" s="2">
        <f t="shared" si="1"/>
        <v>3.591755720454462E-2</v>
      </c>
    </row>
    <row r="24" spans="1:13" x14ac:dyDescent="0.35">
      <c r="A24" s="1">
        <v>43831</v>
      </c>
      <c r="B24">
        <v>70.239998</v>
      </c>
      <c r="C24">
        <v>71.370002999999997</v>
      </c>
      <c r="D24">
        <v>61.860000999999997</v>
      </c>
      <c r="E24">
        <v>62.119999</v>
      </c>
      <c r="F24">
        <v>51.727550999999998</v>
      </c>
      <c r="G24">
        <v>359133900</v>
      </c>
      <c r="I24" s="2">
        <f t="shared" si="0"/>
        <v>-0.10977355890246221</v>
      </c>
      <c r="J24" s="2">
        <f t="shared" si="1"/>
        <v>-0.11627942041783623</v>
      </c>
      <c r="M24" s="4"/>
    </row>
    <row r="25" spans="1:13" x14ac:dyDescent="0.35">
      <c r="A25" s="1">
        <v>43862</v>
      </c>
      <c r="B25">
        <v>61.380001</v>
      </c>
      <c r="C25">
        <v>63.009998000000003</v>
      </c>
      <c r="D25">
        <v>48.009998000000003</v>
      </c>
      <c r="E25">
        <v>51.439999</v>
      </c>
      <c r="F25">
        <v>42.834269999999997</v>
      </c>
      <c r="G25">
        <v>479874900</v>
      </c>
      <c r="I25" s="2">
        <f t="shared" si="0"/>
        <v>-0.17192542132914823</v>
      </c>
      <c r="J25" s="2">
        <f t="shared" si="1"/>
        <v>-0.18865205779449695</v>
      </c>
      <c r="M25" s="4"/>
    </row>
    <row r="26" spans="1:13" x14ac:dyDescent="0.35">
      <c r="A26" s="1">
        <v>43891</v>
      </c>
      <c r="B26">
        <v>52.59</v>
      </c>
      <c r="C26">
        <v>54.150002000000001</v>
      </c>
      <c r="D26">
        <v>30.110001</v>
      </c>
      <c r="E26">
        <v>37.970001000000003</v>
      </c>
      <c r="F26">
        <v>32.071682000000003</v>
      </c>
      <c r="G26">
        <v>1171277200</v>
      </c>
      <c r="I26" s="2">
        <f t="shared" si="0"/>
        <v>-0.25126115140984062</v>
      </c>
      <c r="J26" s="2">
        <f t="shared" si="1"/>
        <v>-0.28936502303212064</v>
      </c>
    </row>
    <row r="27" spans="1:13" x14ac:dyDescent="0.35">
      <c r="A27" s="1">
        <v>43922</v>
      </c>
      <c r="B27">
        <v>36.860000999999997</v>
      </c>
      <c r="C27">
        <v>47.68</v>
      </c>
      <c r="D27">
        <v>36.340000000000003</v>
      </c>
      <c r="E27">
        <v>46.470001000000003</v>
      </c>
      <c r="F27">
        <v>39.251269999999998</v>
      </c>
      <c r="G27">
        <v>791507100</v>
      </c>
      <c r="I27" s="2">
        <f t="shared" si="0"/>
        <v>0.22386066312331221</v>
      </c>
      <c r="J27" s="2">
        <f t="shared" si="1"/>
        <v>0.20201034029261974</v>
      </c>
    </row>
    <row r="28" spans="1:13" x14ac:dyDescent="0.35">
      <c r="A28" s="1">
        <v>43952</v>
      </c>
      <c r="B28">
        <v>45.630001</v>
      </c>
      <c r="C28">
        <v>47.150002000000001</v>
      </c>
      <c r="D28">
        <v>40.200001</v>
      </c>
      <c r="E28">
        <v>45.470001000000003</v>
      </c>
      <c r="F28">
        <v>38.406619999999997</v>
      </c>
      <c r="G28">
        <v>477169600</v>
      </c>
      <c r="I28" s="2">
        <f t="shared" si="0"/>
        <v>-2.1519048937779672E-2</v>
      </c>
      <c r="J28" s="2">
        <f t="shared" si="1"/>
        <v>-2.1753959824288779E-2</v>
      </c>
    </row>
    <row r="29" spans="1:13" x14ac:dyDescent="0.35">
      <c r="A29" s="1">
        <v>43983</v>
      </c>
      <c r="B29">
        <v>45.32</v>
      </c>
      <c r="C29">
        <v>55.360000999999997</v>
      </c>
      <c r="D29">
        <v>43.16</v>
      </c>
      <c r="E29">
        <v>44.720001000000003</v>
      </c>
      <c r="F29">
        <v>38.505519999999997</v>
      </c>
      <c r="G29">
        <v>584980000</v>
      </c>
      <c r="I29" s="2">
        <f t="shared" si="0"/>
        <v>2.5750769008050511E-3</v>
      </c>
      <c r="J29" s="2">
        <f t="shared" si="1"/>
        <v>2.5717670711088822E-3</v>
      </c>
    </row>
    <row r="30" spans="1:13" x14ac:dyDescent="0.35">
      <c r="A30" s="1">
        <v>44013</v>
      </c>
      <c r="B30">
        <v>44.490001999999997</v>
      </c>
      <c r="C30">
        <v>45.380001</v>
      </c>
      <c r="D30">
        <v>40.909999999999997</v>
      </c>
      <c r="E30">
        <v>42.080002</v>
      </c>
      <c r="F30">
        <v>36.232384000000003</v>
      </c>
      <c r="G30">
        <v>447137800</v>
      </c>
      <c r="I30" s="2">
        <f t="shared" si="0"/>
        <v>-5.9034029406692667E-2</v>
      </c>
      <c r="J30" s="2">
        <f t="shared" si="1"/>
        <v>-6.0848303075833554E-2</v>
      </c>
    </row>
    <row r="31" spans="1:13" x14ac:dyDescent="0.35">
      <c r="A31" s="1">
        <v>44044</v>
      </c>
      <c r="B31">
        <v>42.049999</v>
      </c>
      <c r="C31">
        <v>46.419998</v>
      </c>
      <c r="D31">
        <v>39.310001</v>
      </c>
      <c r="E31">
        <v>39.939999</v>
      </c>
      <c r="F31">
        <v>34.389758999999998</v>
      </c>
      <c r="G31">
        <v>449216800</v>
      </c>
      <c r="I31" s="2">
        <f t="shared" si="0"/>
        <v>-5.08557482720432E-2</v>
      </c>
      <c r="J31" s="2">
        <f t="shared" si="1"/>
        <v>-5.2194487995335631E-2</v>
      </c>
    </row>
    <row r="32" spans="1:13" x14ac:dyDescent="0.35">
      <c r="A32" s="1">
        <v>44075</v>
      </c>
      <c r="B32">
        <v>39.75</v>
      </c>
      <c r="C32">
        <v>40.029998999999997</v>
      </c>
      <c r="D32">
        <v>33.759998000000003</v>
      </c>
      <c r="E32">
        <v>34.330002</v>
      </c>
      <c r="F32">
        <v>30.142499999999998</v>
      </c>
      <c r="G32">
        <v>590803600</v>
      </c>
      <c r="I32" s="2">
        <f t="shared" si="0"/>
        <v>-0.12350359884755224</v>
      </c>
      <c r="J32" s="2">
        <f t="shared" si="1"/>
        <v>-0.1318226805591714</v>
      </c>
    </row>
    <row r="33" spans="1:10" x14ac:dyDescent="0.35">
      <c r="A33" s="1">
        <v>44105</v>
      </c>
      <c r="B33">
        <v>33.790000999999997</v>
      </c>
      <c r="C33">
        <v>35.950001</v>
      </c>
      <c r="D33">
        <v>31.110001</v>
      </c>
      <c r="E33">
        <v>32.619999</v>
      </c>
      <c r="F33">
        <v>28.641082999999998</v>
      </c>
      <c r="G33">
        <v>630433400</v>
      </c>
      <c r="I33" s="2">
        <f t="shared" si="0"/>
        <v>-4.9810632827403167E-2</v>
      </c>
      <c r="J33" s="2">
        <f t="shared" si="1"/>
        <v>-5.1093980386014461E-2</v>
      </c>
    </row>
    <row r="34" spans="1:10" x14ac:dyDescent="0.35">
      <c r="A34" s="1">
        <v>44136</v>
      </c>
      <c r="B34">
        <v>33.139999000000003</v>
      </c>
      <c r="C34">
        <v>42.080002</v>
      </c>
      <c r="D34">
        <v>32.529998999999997</v>
      </c>
      <c r="E34">
        <v>38.130001</v>
      </c>
      <c r="F34">
        <v>33.478985000000002</v>
      </c>
      <c r="G34">
        <v>703960200</v>
      </c>
      <c r="I34" s="2">
        <f t="shared" si="0"/>
        <v>0.16891477183317427</v>
      </c>
      <c r="J34" s="2">
        <f t="shared" si="1"/>
        <v>0.15607577293147329</v>
      </c>
    </row>
    <row r="35" spans="1:10" x14ac:dyDescent="0.35">
      <c r="A35" s="1">
        <v>44166</v>
      </c>
      <c r="B35">
        <v>38.959999000000003</v>
      </c>
      <c r="C35">
        <v>44.470001000000003</v>
      </c>
      <c r="D35">
        <v>38.340000000000003</v>
      </c>
      <c r="E35">
        <v>41.220001000000003</v>
      </c>
      <c r="F35">
        <v>37.065254000000003</v>
      </c>
      <c r="G35">
        <v>603794500</v>
      </c>
      <c r="I35" s="2">
        <f t="shared" si="0"/>
        <v>0.10712000378745068</v>
      </c>
      <c r="J35" s="2">
        <f t="shared" si="1"/>
        <v>0.10176205235653155</v>
      </c>
    </row>
    <row r="36" spans="1:10" x14ac:dyDescent="0.35">
      <c r="A36" s="1">
        <v>44197</v>
      </c>
      <c r="B36">
        <v>41.450001</v>
      </c>
      <c r="C36">
        <v>51.080002</v>
      </c>
      <c r="D36">
        <v>41</v>
      </c>
      <c r="E36">
        <v>44.84</v>
      </c>
      <c r="F36">
        <v>40.320377000000001</v>
      </c>
      <c r="G36">
        <v>594784100</v>
      </c>
      <c r="I36" s="2">
        <f t="shared" si="0"/>
        <v>8.7821413553512917E-2</v>
      </c>
      <c r="J36" s="2">
        <f t="shared" si="1"/>
        <v>8.4176993006494144E-2</v>
      </c>
    </row>
    <row r="37" spans="1:10" x14ac:dyDescent="0.35">
      <c r="A37" s="1">
        <v>44228</v>
      </c>
      <c r="B37">
        <v>45.580002</v>
      </c>
      <c r="C37">
        <v>57.25</v>
      </c>
      <c r="D37">
        <v>44.290000999999997</v>
      </c>
      <c r="E37">
        <v>54.369999</v>
      </c>
      <c r="F37">
        <v>48.889811999999999</v>
      </c>
      <c r="G37">
        <v>543959000</v>
      </c>
      <c r="I37" s="2">
        <f t="shared" si="0"/>
        <v>0.21253360304641999</v>
      </c>
      <c r="J37" s="2">
        <f t="shared" si="1"/>
        <v>0.19271205729819701</v>
      </c>
    </row>
    <row r="38" spans="1:10" x14ac:dyDescent="0.35">
      <c r="A38" s="1">
        <v>44256</v>
      </c>
      <c r="B38">
        <v>56.470001000000003</v>
      </c>
      <c r="C38">
        <v>62.549999</v>
      </c>
      <c r="D38">
        <v>54.450001</v>
      </c>
      <c r="E38">
        <v>55.830002</v>
      </c>
      <c r="F38">
        <v>51.055210000000002</v>
      </c>
      <c r="G38">
        <v>790785000</v>
      </c>
      <c r="I38" s="2">
        <f t="shared" si="0"/>
        <v>4.4291395516104837E-2</v>
      </c>
      <c r="J38" s="2">
        <f t="shared" si="1"/>
        <v>4.3338564994275006E-2</v>
      </c>
    </row>
    <row r="39" spans="1:10" x14ac:dyDescent="0.35">
      <c r="A39" s="1">
        <v>44287</v>
      </c>
      <c r="B39">
        <v>56.32</v>
      </c>
      <c r="C39">
        <v>59.48</v>
      </c>
      <c r="D39">
        <v>54.299999</v>
      </c>
      <c r="E39">
        <v>57.240001999999997</v>
      </c>
      <c r="F39">
        <v>52.344624000000003</v>
      </c>
      <c r="G39">
        <v>457851400</v>
      </c>
      <c r="I39" s="2">
        <f t="shared" si="0"/>
        <v>2.5255287364404078E-2</v>
      </c>
      <c r="J39" s="2">
        <f t="shared" si="1"/>
        <v>2.4941642423189608E-2</v>
      </c>
    </row>
    <row r="40" spans="1:10" x14ac:dyDescent="0.35">
      <c r="A40" s="1">
        <v>44317</v>
      </c>
      <c r="B40">
        <v>57.98</v>
      </c>
      <c r="C40">
        <v>64.019997000000004</v>
      </c>
      <c r="D40">
        <v>57.740001999999997</v>
      </c>
      <c r="E40">
        <v>58.369999</v>
      </c>
      <c r="F40">
        <v>53.377979000000003</v>
      </c>
      <c r="G40">
        <v>521302100</v>
      </c>
      <c r="I40" s="2">
        <f t="shared" si="0"/>
        <v>1.9741377834713303E-2</v>
      </c>
      <c r="J40" s="2">
        <f t="shared" si="1"/>
        <v>1.9549044004216379E-2</v>
      </c>
    </row>
    <row r="41" spans="1:10" x14ac:dyDescent="0.35">
      <c r="A41" s="1">
        <v>44348</v>
      </c>
      <c r="B41">
        <v>59.450001</v>
      </c>
      <c r="C41">
        <v>64.930000000000007</v>
      </c>
      <c r="D41">
        <v>59.450001</v>
      </c>
      <c r="E41">
        <v>63.080002</v>
      </c>
      <c r="F41">
        <v>58.525512999999997</v>
      </c>
      <c r="G41">
        <v>526456700</v>
      </c>
      <c r="I41" s="2">
        <f t="shared" si="0"/>
        <v>9.6435535710334586E-2</v>
      </c>
      <c r="J41" s="2">
        <f t="shared" si="1"/>
        <v>9.2064496185702338E-2</v>
      </c>
    </row>
    <row r="42" spans="1:10" x14ac:dyDescent="0.35">
      <c r="A42" s="1">
        <v>44378</v>
      </c>
      <c r="B42">
        <v>64.330001999999993</v>
      </c>
      <c r="C42">
        <v>64.419998000000007</v>
      </c>
      <c r="D42">
        <v>54.599997999999999</v>
      </c>
      <c r="E42">
        <v>57.57</v>
      </c>
      <c r="F42">
        <v>53.413353000000001</v>
      </c>
      <c r="G42">
        <v>435901400</v>
      </c>
      <c r="I42" s="2">
        <f t="shared" si="0"/>
        <v>-8.7349255699817552E-2</v>
      </c>
      <c r="J42" s="2">
        <f t="shared" si="1"/>
        <v>-9.1402007936304513E-2</v>
      </c>
    </row>
    <row r="43" spans="1:10" x14ac:dyDescent="0.35">
      <c r="A43" s="1">
        <v>44409</v>
      </c>
      <c r="B43">
        <v>57.549999</v>
      </c>
      <c r="C43">
        <v>59.060001</v>
      </c>
      <c r="D43">
        <v>52.099997999999999</v>
      </c>
      <c r="E43">
        <v>54.52</v>
      </c>
      <c r="F43">
        <v>50.583556999999999</v>
      </c>
      <c r="G43">
        <v>406363800</v>
      </c>
      <c r="I43" s="2">
        <f t="shared" si="0"/>
        <v>-5.2979186683899115E-2</v>
      </c>
      <c r="J43" s="2">
        <f t="shared" si="1"/>
        <v>-5.4434207879073535E-2</v>
      </c>
    </row>
    <row r="44" spans="1:10" x14ac:dyDescent="0.35">
      <c r="A44" s="1">
        <v>44440</v>
      </c>
      <c r="B44">
        <v>54.490001999999997</v>
      </c>
      <c r="C44">
        <v>60.48</v>
      </c>
      <c r="D44">
        <v>52.959999000000003</v>
      </c>
      <c r="E44">
        <v>58.82</v>
      </c>
      <c r="F44">
        <v>55.399096999999998</v>
      </c>
      <c r="G44">
        <v>482908500</v>
      </c>
      <c r="I44" s="2">
        <f t="shared" si="0"/>
        <v>9.5199710846748165E-2</v>
      </c>
      <c r="J44" s="2">
        <f t="shared" si="1"/>
        <v>9.0936730973393165E-2</v>
      </c>
    </row>
    <row r="45" spans="1:10" x14ac:dyDescent="0.35">
      <c r="A45" s="1">
        <v>44470</v>
      </c>
      <c r="B45">
        <v>59.41</v>
      </c>
      <c r="C45">
        <v>65.940002000000007</v>
      </c>
      <c r="D45">
        <v>59.41</v>
      </c>
      <c r="E45">
        <v>64.470000999999996</v>
      </c>
      <c r="F45">
        <v>60.720500999999999</v>
      </c>
      <c r="G45">
        <v>435214600</v>
      </c>
      <c r="I45" s="2">
        <f t="shared" si="0"/>
        <v>9.6055789501406474E-2</v>
      </c>
      <c r="J45" s="2">
        <f t="shared" si="1"/>
        <v>9.1718090060069146E-2</v>
      </c>
    </row>
    <row r="46" spans="1:10" x14ac:dyDescent="0.35">
      <c r="A46" s="1">
        <v>44501</v>
      </c>
      <c r="B46">
        <v>65.069999999999993</v>
      </c>
      <c r="C46">
        <v>66.379997000000003</v>
      </c>
      <c r="D46">
        <v>59.540000999999997</v>
      </c>
      <c r="E46">
        <v>59.84</v>
      </c>
      <c r="F46">
        <v>56.359775999999997</v>
      </c>
      <c r="G46">
        <v>416061500</v>
      </c>
      <c r="I46" s="2">
        <f t="shared" si="0"/>
        <v>-7.1816354084430323E-2</v>
      </c>
      <c r="J46" s="2">
        <f t="shared" si="1"/>
        <v>-7.4525671468860855E-2</v>
      </c>
    </row>
    <row r="47" spans="1:10" x14ac:dyDescent="0.35">
      <c r="A47" s="1">
        <v>44531</v>
      </c>
      <c r="B47">
        <v>60.900002000000001</v>
      </c>
      <c r="C47">
        <v>63.349997999999999</v>
      </c>
      <c r="D47">
        <v>57.959999000000003</v>
      </c>
      <c r="E47">
        <v>61.189999</v>
      </c>
      <c r="F47">
        <v>58.405780999999998</v>
      </c>
      <c r="G47">
        <v>433112300</v>
      </c>
      <c r="I47" s="2">
        <f t="shared" si="0"/>
        <v>3.6302575084755428E-2</v>
      </c>
      <c r="J47" s="2">
        <f t="shared" si="1"/>
        <v>3.565916208843229E-2</v>
      </c>
    </row>
    <row r="48" spans="1:10" x14ac:dyDescent="0.35">
      <c r="A48" s="1">
        <v>44562</v>
      </c>
      <c r="B48">
        <v>61.240001999999997</v>
      </c>
      <c r="C48">
        <v>76.419998000000007</v>
      </c>
      <c r="D48">
        <v>61.209999000000003</v>
      </c>
      <c r="E48">
        <v>75.959998999999996</v>
      </c>
      <c r="F48">
        <v>72.503731000000002</v>
      </c>
      <c r="G48">
        <v>608287500</v>
      </c>
      <c r="I48" s="2">
        <f t="shared" si="0"/>
        <v>0.24137935934800714</v>
      </c>
      <c r="J48" s="2">
        <f t="shared" si="1"/>
        <v>0.21622314794441871</v>
      </c>
    </row>
    <row r="49" spans="1:10" x14ac:dyDescent="0.35">
      <c r="A49" s="1">
        <v>44593</v>
      </c>
      <c r="B49">
        <v>76.449996999999996</v>
      </c>
      <c r="C49">
        <v>83.080001999999993</v>
      </c>
      <c r="D49">
        <v>74.029999000000004</v>
      </c>
      <c r="E49">
        <v>78.419998000000007</v>
      </c>
      <c r="F49">
        <v>74.851799</v>
      </c>
      <c r="G49">
        <v>628643600</v>
      </c>
      <c r="I49" s="2">
        <f t="shared" si="0"/>
        <v>3.2385478203873275E-2</v>
      </c>
      <c r="J49" s="2">
        <f t="shared" si="1"/>
        <v>3.187212270747878E-2</v>
      </c>
    </row>
    <row r="50" spans="1:10" x14ac:dyDescent="0.35">
      <c r="A50" s="1">
        <v>44621</v>
      </c>
      <c r="B50">
        <v>78.769997000000004</v>
      </c>
      <c r="C50">
        <v>91.510002</v>
      </c>
      <c r="D50">
        <v>76.25</v>
      </c>
      <c r="E50">
        <v>82.589995999999999</v>
      </c>
      <c r="F50">
        <v>79.705978000000002</v>
      </c>
      <c r="G50">
        <v>853500100</v>
      </c>
      <c r="I50" s="2">
        <f t="shared" si="0"/>
        <v>6.4850532182934018E-2</v>
      </c>
      <c r="J50" s="2">
        <f t="shared" si="1"/>
        <v>6.2834443943918628E-2</v>
      </c>
    </row>
    <row r="51" spans="1:10" x14ac:dyDescent="0.35">
      <c r="A51" s="1">
        <v>44652</v>
      </c>
      <c r="B51">
        <v>81.989998</v>
      </c>
      <c r="C51">
        <v>89.800003000000004</v>
      </c>
      <c r="D51">
        <v>79.290001000000004</v>
      </c>
      <c r="E51">
        <v>85.25</v>
      </c>
      <c r="F51">
        <v>82.273101999999994</v>
      </c>
      <c r="G51">
        <v>505627700</v>
      </c>
      <c r="I51" s="2">
        <f t="shared" si="0"/>
        <v>3.2207421129692326E-2</v>
      </c>
      <c r="J51" s="2">
        <f t="shared" si="1"/>
        <v>3.1699636330450282E-2</v>
      </c>
    </row>
    <row r="52" spans="1:10" x14ac:dyDescent="0.35">
      <c r="A52" s="1">
        <v>44682</v>
      </c>
      <c r="B52">
        <v>85.010002</v>
      </c>
      <c r="C52">
        <v>99.779999000000004</v>
      </c>
      <c r="D52">
        <v>83.400002000000001</v>
      </c>
      <c r="E52">
        <v>96</v>
      </c>
      <c r="F52">
        <v>92.647720000000007</v>
      </c>
      <c r="G52">
        <v>659837300</v>
      </c>
      <c r="I52" s="2">
        <f t="shared" si="0"/>
        <v>0.12609975493570191</v>
      </c>
      <c r="J52" s="2">
        <f t="shared" si="1"/>
        <v>0.11876011809867361</v>
      </c>
    </row>
    <row r="53" spans="1:10" x14ac:dyDescent="0.35">
      <c r="A53" s="1">
        <v>44713</v>
      </c>
      <c r="B53">
        <v>97.019997000000004</v>
      </c>
      <c r="C53">
        <v>105.57</v>
      </c>
      <c r="D53">
        <v>83.519997000000004</v>
      </c>
      <c r="E53">
        <v>85.639999000000003</v>
      </c>
      <c r="F53">
        <v>83.496077999999997</v>
      </c>
      <c r="G53">
        <v>660217900</v>
      </c>
      <c r="I53" s="2">
        <f t="shared" si="0"/>
        <v>-9.8778922999940066E-2</v>
      </c>
      <c r="J53" s="2">
        <f t="shared" si="1"/>
        <v>-0.10400468299218744</v>
      </c>
    </row>
    <row r="54" spans="1:10" x14ac:dyDescent="0.35">
      <c r="A54" s="1">
        <v>44743</v>
      </c>
      <c r="B54">
        <v>86.739998</v>
      </c>
      <c r="C54">
        <v>97.519997000000004</v>
      </c>
      <c r="D54">
        <v>80.690002000000007</v>
      </c>
      <c r="E54">
        <v>96.93</v>
      </c>
      <c r="F54">
        <v>94.503440999999995</v>
      </c>
      <c r="G54">
        <v>427905800</v>
      </c>
      <c r="I54" s="2">
        <f t="shared" si="0"/>
        <v>0.13183089869203202</v>
      </c>
      <c r="J54" s="2">
        <f t="shared" si="1"/>
        <v>0.12383658584138184</v>
      </c>
    </row>
    <row r="55" spans="1:10" x14ac:dyDescent="0.35">
      <c r="A55" s="1">
        <v>44774</v>
      </c>
      <c r="B55">
        <v>94.790001000000004</v>
      </c>
      <c r="C55">
        <v>101.55999799999999</v>
      </c>
      <c r="D55">
        <v>86.279999000000004</v>
      </c>
      <c r="E55">
        <v>95.589995999999999</v>
      </c>
      <c r="F55">
        <v>93.196990999999997</v>
      </c>
      <c r="G55">
        <v>424555300</v>
      </c>
      <c r="I55" s="2">
        <f t="shared" si="0"/>
        <v>-1.3824364342458151E-2</v>
      </c>
      <c r="J55" s="2">
        <f t="shared" si="1"/>
        <v>-1.3920810772548349E-2</v>
      </c>
    </row>
    <row r="56" spans="1:10" x14ac:dyDescent="0.35">
      <c r="A56" s="1">
        <v>44805</v>
      </c>
      <c r="B56">
        <v>94.419998000000007</v>
      </c>
      <c r="C56">
        <v>99.190002000000007</v>
      </c>
      <c r="D56">
        <v>83.889999000000003</v>
      </c>
      <c r="E56">
        <v>87.309997999999993</v>
      </c>
      <c r="F56">
        <v>85.951363000000001</v>
      </c>
      <c r="G56">
        <v>411406700</v>
      </c>
      <c r="I56" s="2">
        <f t="shared" si="0"/>
        <v>-7.77452997382716E-2</v>
      </c>
      <c r="J56" s="2">
        <f t="shared" si="1"/>
        <v>-8.0933846002504695E-2</v>
      </c>
    </row>
    <row r="57" spans="1:10" x14ac:dyDescent="0.35">
      <c r="A57" s="1">
        <v>44835</v>
      </c>
      <c r="B57">
        <v>90.040001000000004</v>
      </c>
      <c r="C57">
        <v>112.910004</v>
      </c>
      <c r="D57">
        <v>89.720000999999996</v>
      </c>
      <c r="E57">
        <v>110.80999799999999</v>
      </c>
      <c r="F57">
        <v>109.08566999999999</v>
      </c>
      <c r="G57">
        <v>431618500</v>
      </c>
      <c r="I57" s="2">
        <f t="shared" si="0"/>
        <v>0.26915578988549593</v>
      </c>
      <c r="J57" s="2">
        <f t="shared" si="1"/>
        <v>0.23835194706435331</v>
      </c>
    </row>
    <row r="58" spans="1:10" x14ac:dyDescent="0.35">
      <c r="A58" s="1">
        <v>44866</v>
      </c>
      <c r="B58">
        <v>112.370003</v>
      </c>
      <c r="C58">
        <v>114.660004</v>
      </c>
      <c r="D58">
        <v>107.480003</v>
      </c>
      <c r="E58">
        <v>111.339996</v>
      </c>
      <c r="F58">
        <v>109.60742999999999</v>
      </c>
      <c r="G58">
        <v>368035500</v>
      </c>
      <c r="I58" s="2">
        <f t="shared" si="0"/>
        <v>4.7830297050015513E-3</v>
      </c>
      <c r="J58" s="2">
        <f t="shared" si="1"/>
        <v>4.7716273624623428E-3</v>
      </c>
    </row>
    <row r="59" spans="1:10" x14ac:dyDescent="0.35">
      <c r="A59" s="1">
        <v>44896</v>
      </c>
      <c r="B59">
        <v>111.639999</v>
      </c>
      <c r="C59">
        <v>112.07</v>
      </c>
      <c r="D59">
        <v>102.370003</v>
      </c>
      <c r="E59">
        <v>110.300003</v>
      </c>
      <c r="F59">
        <v>109.457741</v>
      </c>
      <c r="G59">
        <v>376498000</v>
      </c>
      <c r="I59" s="2">
        <f t="shared" si="0"/>
        <v>-1.3656829651055302E-3</v>
      </c>
      <c r="J59" s="2">
        <f t="shared" si="1"/>
        <v>-1.3666163599972408E-3</v>
      </c>
    </row>
    <row r="60" spans="1:10" x14ac:dyDescent="0.35">
      <c r="A60" s="1">
        <v>44927</v>
      </c>
      <c r="B60">
        <v>109.779999</v>
      </c>
      <c r="C60">
        <v>117.779999</v>
      </c>
      <c r="D60">
        <v>104.760002</v>
      </c>
      <c r="E60">
        <v>116.010002</v>
      </c>
      <c r="F60">
        <v>115.124138</v>
      </c>
      <c r="G60">
        <v>329848000</v>
      </c>
      <c r="I60" s="2">
        <f t="shared" si="0"/>
        <v>5.1767896434113281E-2</v>
      </c>
      <c r="J60" s="2">
        <f t="shared" si="1"/>
        <v>5.0472459206918098E-2</v>
      </c>
    </row>
    <row r="61" spans="1:10" x14ac:dyDescent="0.35">
      <c r="A61" s="1">
        <v>44958</v>
      </c>
      <c r="B61">
        <v>115.83000199999999</v>
      </c>
      <c r="C61">
        <v>119.629997</v>
      </c>
      <c r="D61">
        <v>108.639999</v>
      </c>
      <c r="E61">
        <v>109.910004</v>
      </c>
      <c r="F61">
        <v>109.070717</v>
      </c>
      <c r="G61">
        <v>311238300</v>
      </c>
      <c r="I61" s="2">
        <f t="shared" si="0"/>
        <v>-5.2581683608349805E-2</v>
      </c>
      <c r="J61" s="2">
        <f t="shared" si="1"/>
        <v>-5.4014555354852008E-2</v>
      </c>
    </row>
    <row r="62" spans="1:10" x14ac:dyDescent="0.35">
      <c r="A62" s="1">
        <v>44986</v>
      </c>
      <c r="B62">
        <v>109.30999799999999</v>
      </c>
      <c r="C62">
        <v>113.839996</v>
      </c>
      <c r="D62">
        <v>109.239998</v>
      </c>
      <c r="E62">
        <v>111.610001</v>
      </c>
      <c r="F62">
        <v>111.610001</v>
      </c>
      <c r="G62">
        <v>62405300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5F7D7-8D96-4DBC-AF89-D1F69D87DB39}">
  <dimension ref="A1:M755"/>
  <sheetViews>
    <sheetView workbookViewId="0">
      <selection activeCell="F2" sqref="F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L1" t="s">
        <v>10</v>
      </c>
      <c r="M1" t="str" cm="1">
        <f t="array" aca="1" ref="M1" ca="1">MID(CELL("filename",A1),FIND("]",CELL("filename",A1))+1,255)</f>
        <v>^TYX</v>
      </c>
    </row>
    <row r="2" spans="1:13" x14ac:dyDescent="0.35">
      <c r="A2" s="1">
        <v>43160</v>
      </c>
      <c r="B2">
        <v>3.1030000000000002</v>
      </c>
      <c r="C2">
        <v>3.1779999999999999</v>
      </c>
      <c r="D2">
        <v>2.968</v>
      </c>
      <c r="E2">
        <v>2.972</v>
      </c>
      <c r="F2">
        <v>2.972</v>
      </c>
      <c r="G2">
        <v>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https://query1.finance.yahoo.com/v7/finance/download/^TYX?period1=1518048000&amp;period2=1678233600&amp;interval=1mo&amp;events=history&amp;includeAdjustedClose=true</v>
      </c>
    </row>
    <row r="3" spans="1:13" x14ac:dyDescent="0.35">
      <c r="A3" s="1">
        <v>43191</v>
      </c>
      <c r="B3">
        <v>2.9910000000000001</v>
      </c>
      <c r="C3">
        <v>3.2189999999999999</v>
      </c>
      <c r="D3">
        <v>2.956</v>
      </c>
      <c r="E3">
        <v>3.097</v>
      </c>
      <c r="F3">
        <v>3.097</v>
      </c>
      <c r="G3">
        <v>0</v>
      </c>
      <c r="I3" s="2"/>
      <c r="J3" s="2"/>
    </row>
    <row r="4" spans="1:13" x14ac:dyDescent="0.35">
      <c r="A4" s="1">
        <v>43221</v>
      </c>
      <c r="B4">
        <v>3.13</v>
      </c>
      <c r="C4">
        <v>3.2469999999999999</v>
      </c>
      <c r="D4">
        <v>2.9540000000000002</v>
      </c>
      <c r="E4">
        <v>2.9860000000000002</v>
      </c>
      <c r="F4">
        <v>2.9860000000000002</v>
      </c>
      <c r="G4">
        <v>0</v>
      </c>
      <c r="I4" s="2"/>
      <c r="J4" s="2"/>
    </row>
    <row r="5" spans="1:13" x14ac:dyDescent="0.35">
      <c r="A5" s="1">
        <v>43252</v>
      </c>
      <c r="B5">
        <v>3.056</v>
      </c>
      <c r="C5">
        <v>3.14</v>
      </c>
      <c r="D5">
        <v>2.9540000000000002</v>
      </c>
      <c r="E5">
        <v>2.9830000000000001</v>
      </c>
      <c r="F5">
        <v>2.9830000000000001</v>
      </c>
      <c r="G5">
        <v>0</v>
      </c>
      <c r="I5" s="2"/>
      <c r="J5" s="2"/>
    </row>
    <row r="6" spans="1:13" x14ac:dyDescent="0.35">
      <c r="A6" s="1">
        <v>43282</v>
      </c>
      <c r="B6">
        <v>2.9660000000000002</v>
      </c>
      <c r="C6">
        <v>3.1160000000000001</v>
      </c>
      <c r="D6">
        <v>2.9249999999999998</v>
      </c>
      <c r="E6">
        <v>3.0830000000000002</v>
      </c>
      <c r="F6">
        <v>3.0830000000000002</v>
      </c>
      <c r="G6">
        <v>0</v>
      </c>
      <c r="I6" s="2"/>
      <c r="J6" s="2"/>
    </row>
    <row r="7" spans="1:13" x14ac:dyDescent="0.35">
      <c r="A7" s="1">
        <v>43313</v>
      </c>
      <c r="B7">
        <v>3.1139999999999999</v>
      </c>
      <c r="C7">
        <v>3.1469999999999998</v>
      </c>
      <c r="D7">
        <v>2.9630000000000001</v>
      </c>
      <c r="E7">
        <v>3.01</v>
      </c>
      <c r="F7">
        <v>3.01</v>
      </c>
      <c r="G7">
        <v>0</v>
      </c>
      <c r="I7" s="2"/>
      <c r="J7" s="2"/>
    </row>
    <row r="8" spans="1:13" x14ac:dyDescent="0.35">
      <c r="A8" s="1">
        <v>43344</v>
      </c>
      <c r="B8">
        <v>3.0369999999999999</v>
      </c>
      <c r="C8">
        <v>3.2480000000000002</v>
      </c>
      <c r="D8">
        <v>3.0350000000000001</v>
      </c>
      <c r="E8">
        <v>3.1970000000000001</v>
      </c>
      <c r="F8">
        <v>3.1970000000000001</v>
      </c>
      <c r="G8">
        <v>0</v>
      </c>
      <c r="I8" s="2"/>
      <c r="J8" s="2"/>
    </row>
    <row r="9" spans="1:13" x14ac:dyDescent="0.35">
      <c r="A9" s="1">
        <v>43374</v>
      </c>
      <c r="B9">
        <v>3.2330000000000001</v>
      </c>
      <c r="C9">
        <v>3.4239999999999999</v>
      </c>
      <c r="D9">
        <v>3.1960000000000002</v>
      </c>
      <c r="E9">
        <v>3.4020000000000001</v>
      </c>
      <c r="F9">
        <v>3.4020000000000001</v>
      </c>
      <c r="G9">
        <v>0</v>
      </c>
      <c r="I9" s="2"/>
      <c r="J9" s="2"/>
    </row>
    <row r="10" spans="1:13" x14ac:dyDescent="0.35">
      <c r="A10" s="1">
        <v>43405</v>
      </c>
      <c r="B10">
        <v>3.4169999999999998</v>
      </c>
      <c r="C10">
        <v>3.4550000000000001</v>
      </c>
      <c r="D10">
        <v>3.278</v>
      </c>
      <c r="E10">
        <v>3.3109999999999999</v>
      </c>
      <c r="F10">
        <v>3.3109999999999999</v>
      </c>
      <c r="G10">
        <v>0</v>
      </c>
      <c r="I10" s="2"/>
      <c r="J10" s="2"/>
    </row>
    <row r="11" spans="1:13" x14ac:dyDescent="0.35">
      <c r="A11" s="1">
        <v>43435</v>
      </c>
      <c r="B11">
        <v>3.331</v>
      </c>
      <c r="C11">
        <v>3.3340000000000001</v>
      </c>
      <c r="D11">
        <v>2.9569999999999999</v>
      </c>
      <c r="E11">
        <v>3.02</v>
      </c>
      <c r="F11">
        <v>3.02</v>
      </c>
      <c r="G11">
        <v>0</v>
      </c>
      <c r="I11" s="2"/>
      <c r="J11" s="2"/>
    </row>
    <row r="12" spans="1:13" x14ac:dyDescent="0.35">
      <c r="A12" s="1">
        <v>43466</v>
      </c>
      <c r="B12">
        <v>2.9870000000000001</v>
      </c>
      <c r="C12">
        <v>3.109</v>
      </c>
      <c r="D12">
        <v>2.9</v>
      </c>
      <c r="E12">
        <v>3.0049999999999999</v>
      </c>
      <c r="F12">
        <v>3.0049999999999999</v>
      </c>
      <c r="G12">
        <v>0</v>
      </c>
      <c r="I12" s="2"/>
      <c r="J12" s="2"/>
    </row>
    <row r="13" spans="1:13" x14ac:dyDescent="0.35">
      <c r="A13" s="1">
        <v>43497</v>
      </c>
      <c r="B13">
        <v>2.9940000000000002</v>
      </c>
      <c r="C13">
        <v>3.0979999999999999</v>
      </c>
      <c r="D13">
        <v>2.97</v>
      </c>
      <c r="E13">
        <v>3.0830000000000002</v>
      </c>
      <c r="F13">
        <v>3.0830000000000002</v>
      </c>
      <c r="G13">
        <v>0</v>
      </c>
      <c r="I13" s="2"/>
      <c r="J13" s="2"/>
    </row>
    <row r="14" spans="1:13" x14ac:dyDescent="0.35">
      <c r="A14" s="1">
        <v>43525</v>
      </c>
      <c r="B14">
        <v>3.1040000000000001</v>
      </c>
      <c r="C14">
        <v>3.129</v>
      </c>
      <c r="D14">
        <v>2.7989999999999999</v>
      </c>
      <c r="E14">
        <v>2.8220000000000001</v>
      </c>
      <c r="F14">
        <v>2.8220000000000001</v>
      </c>
      <c r="G14">
        <v>0</v>
      </c>
      <c r="I14" s="2"/>
      <c r="J14" s="2"/>
    </row>
    <row r="15" spans="1:13" x14ac:dyDescent="0.35">
      <c r="A15" s="1">
        <v>43556</v>
      </c>
      <c r="B15">
        <v>2.847</v>
      </c>
      <c r="C15">
        <v>3.0110000000000001</v>
      </c>
      <c r="D15">
        <v>2.835</v>
      </c>
      <c r="E15">
        <v>2.94</v>
      </c>
      <c r="F15">
        <v>2.94</v>
      </c>
      <c r="G15">
        <v>0</v>
      </c>
      <c r="I15" s="2"/>
      <c r="J15" s="2"/>
    </row>
    <row r="16" spans="1:13" x14ac:dyDescent="0.35">
      <c r="A16" s="1">
        <v>43586</v>
      </c>
      <c r="B16">
        <v>2.9260000000000002</v>
      </c>
      <c r="C16">
        <v>2.9529999999999998</v>
      </c>
      <c r="D16">
        <v>2.5739999999999998</v>
      </c>
      <c r="E16">
        <v>2.5830000000000002</v>
      </c>
      <c r="F16">
        <v>2.5830000000000002</v>
      </c>
      <c r="G16">
        <v>0</v>
      </c>
      <c r="I16" s="2"/>
      <c r="J16" s="2"/>
      <c r="M16" s="4"/>
    </row>
    <row r="17" spans="1:13" x14ac:dyDescent="0.35">
      <c r="A17" s="1">
        <v>43617</v>
      </c>
      <c r="B17">
        <v>2.5649999999999999</v>
      </c>
      <c r="C17">
        <v>2.6520000000000001</v>
      </c>
      <c r="D17">
        <v>2.5019999999999998</v>
      </c>
      <c r="E17">
        <v>2.528</v>
      </c>
      <c r="F17">
        <v>2.528</v>
      </c>
      <c r="G17">
        <v>0</v>
      </c>
      <c r="I17" s="2"/>
      <c r="J17" s="2"/>
      <c r="M17" s="4"/>
    </row>
    <row r="18" spans="1:13" x14ac:dyDescent="0.35">
      <c r="A18" s="1">
        <v>43647</v>
      </c>
      <c r="B18">
        <v>2.544</v>
      </c>
      <c r="C18">
        <v>2.67</v>
      </c>
      <c r="D18">
        <v>2.4660000000000002</v>
      </c>
      <c r="E18">
        <v>2.5270000000000001</v>
      </c>
      <c r="F18">
        <v>2.5270000000000001</v>
      </c>
      <c r="G18">
        <v>0</v>
      </c>
      <c r="I18" s="2"/>
      <c r="J18" s="2"/>
    </row>
    <row r="19" spans="1:13" x14ac:dyDescent="0.35">
      <c r="A19" s="1">
        <v>43678</v>
      </c>
      <c r="B19">
        <v>2.5289999999999999</v>
      </c>
      <c r="C19">
        <v>2.5289999999999999</v>
      </c>
      <c r="D19">
        <v>1.905</v>
      </c>
      <c r="E19">
        <v>1.97</v>
      </c>
      <c r="F19">
        <v>1.97</v>
      </c>
      <c r="G19">
        <v>0</v>
      </c>
      <c r="I19" s="2"/>
      <c r="J19" s="2"/>
    </row>
    <row r="20" spans="1:13" x14ac:dyDescent="0.35">
      <c r="A20" s="1">
        <v>43709</v>
      </c>
      <c r="B20">
        <v>1.9450000000000001</v>
      </c>
      <c r="C20">
        <v>2.3780000000000001</v>
      </c>
      <c r="D20">
        <v>1.909</v>
      </c>
      <c r="E20">
        <v>2.121</v>
      </c>
      <c r="F20">
        <v>2.121</v>
      </c>
      <c r="G20">
        <v>0</v>
      </c>
      <c r="I20" s="2"/>
      <c r="J20" s="2"/>
    </row>
    <row r="21" spans="1:13" x14ac:dyDescent="0.35">
      <c r="A21" s="1">
        <v>43739</v>
      </c>
      <c r="B21">
        <v>2.1760000000000002</v>
      </c>
      <c r="C21">
        <v>2.35</v>
      </c>
      <c r="D21">
        <v>2.008</v>
      </c>
      <c r="E21">
        <v>2.1760000000000002</v>
      </c>
      <c r="F21">
        <v>2.1760000000000002</v>
      </c>
      <c r="G21">
        <v>0</v>
      </c>
      <c r="I21" s="2"/>
      <c r="J21" s="2"/>
    </row>
    <row r="22" spans="1:13" x14ac:dyDescent="0.35">
      <c r="A22" s="1">
        <v>43770</v>
      </c>
      <c r="B22">
        <v>2.173</v>
      </c>
      <c r="C22">
        <v>2.4430000000000001</v>
      </c>
      <c r="D22">
        <v>2.1669999999999998</v>
      </c>
      <c r="E22">
        <v>2.202</v>
      </c>
      <c r="F22">
        <v>2.202</v>
      </c>
      <c r="G22">
        <v>0</v>
      </c>
      <c r="I22" s="2"/>
      <c r="J22" s="2"/>
    </row>
    <row r="23" spans="1:13" x14ac:dyDescent="0.35">
      <c r="A23" s="1">
        <v>43800</v>
      </c>
      <c r="B23">
        <v>2.27</v>
      </c>
      <c r="C23">
        <v>2.3929999999999998</v>
      </c>
      <c r="D23">
        <v>2.1429999999999998</v>
      </c>
      <c r="E23">
        <v>2.3889999999999998</v>
      </c>
      <c r="F23">
        <v>2.3889999999999998</v>
      </c>
      <c r="G23">
        <v>0</v>
      </c>
      <c r="I23" s="2"/>
      <c r="J23" s="2"/>
    </row>
    <row r="24" spans="1:13" x14ac:dyDescent="0.35">
      <c r="A24" s="1">
        <v>43831</v>
      </c>
      <c r="B24">
        <v>2.3650000000000002</v>
      </c>
      <c r="C24">
        <v>2.3820000000000001</v>
      </c>
      <c r="D24">
        <v>1.992</v>
      </c>
      <c r="E24">
        <v>2.0150000000000001</v>
      </c>
      <c r="F24">
        <v>2.0150000000000001</v>
      </c>
      <c r="G24">
        <v>0</v>
      </c>
      <c r="I24" s="2"/>
      <c r="J24" s="2"/>
      <c r="M24" s="4"/>
    </row>
    <row r="25" spans="1:13" x14ac:dyDescent="0.35">
      <c r="A25" s="1">
        <v>43862</v>
      </c>
      <c r="B25">
        <v>2.0419999999999998</v>
      </c>
      <c r="C25">
        <v>2.141</v>
      </c>
      <c r="D25">
        <v>1.6459999999999999</v>
      </c>
      <c r="E25">
        <v>1.671</v>
      </c>
      <c r="F25">
        <v>1.671</v>
      </c>
      <c r="G25">
        <v>0</v>
      </c>
      <c r="I25" s="2"/>
      <c r="J25" s="2"/>
      <c r="M25" s="4"/>
    </row>
    <row r="26" spans="1:13" x14ac:dyDescent="0.35">
      <c r="A26" s="1">
        <v>43891</v>
      </c>
      <c r="B26">
        <v>1.6240000000000001</v>
      </c>
      <c r="C26">
        <v>1.94</v>
      </c>
      <c r="D26">
        <v>0.83699999999999997</v>
      </c>
      <c r="E26">
        <v>1.351</v>
      </c>
      <c r="F26">
        <v>1.351</v>
      </c>
      <c r="G26">
        <v>0</v>
      </c>
      <c r="I26" s="2"/>
      <c r="J26" s="2"/>
    </row>
    <row r="27" spans="1:13" x14ac:dyDescent="0.35">
      <c r="A27" s="1">
        <v>43922</v>
      </c>
      <c r="B27">
        <v>1.2370000000000001</v>
      </c>
      <c r="C27">
        <v>1.417</v>
      </c>
      <c r="D27">
        <v>1.1259999999999999</v>
      </c>
      <c r="E27">
        <v>1.266</v>
      </c>
      <c r="F27">
        <v>1.266</v>
      </c>
      <c r="G27">
        <v>0</v>
      </c>
      <c r="I27" s="2"/>
      <c r="J27" s="2"/>
    </row>
    <row r="28" spans="1:13" x14ac:dyDescent="0.35">
      <c r="A28" s="1">
        <v>43952</v>
      </c>
      <c r="B28">
        <v>1.2589999999999999</v>
      </c>
      <c r="C28">
        <v>1.4850000000000001</v>
      </c>
      <c r="D28">
        <v>1.2509999999999999</v>
      </c>
      <c r="E28">
        <v>1.407</v>
      </c>
      <c r="F28">
        <v>1.407</v>
      </c>
      <c r="G28">
        <v>0</v>
      </c>
      <c r="I28" s="2"/>
      <c r="J28" s="2"/>
    </row>
    <row r="29" spans="1:13" x14ac:dyDescent="0.35">
      <c r="A29" s="1">
        <v>43983</v>
      </c>
      <c r="B29">
        <v>1.4370000000000001</v>
      </c>
      <c r="C29">
        <v>1.7609999999999999</v>
      </c>
      <c r="D29">
        <v>1.365</v>
      </c>
      <c r="E29">
        <v>1.409</v>
      </c>
      <c r="F29">
        <v>1.409</v>
      </c>
      <c r="G29">
        <v>0</v>
      </c>
      <c r="I29" s="2"/>
      <c r="J29" s="2"/>
    </row>
    <row r="30" spans="1:13" x14ac:dyDescent="0.35">
      <c r="A30" s="1">
        <v>44013</v>
      </c>
      <c r="B30">
        <v>1.444</v>
      </c>
      <c r="C30">
        <v>1.48</v>
      </c>
      <c r="D30">
        <v>1.1859999999999999</v>
      </c>
      <c r="E30">
        <v>1.198</v>
      </c>
      <c r="F30">
        <v>1.198</v>
      </c>
      <c r="G30">
        <v>0</v>
      </c>
      <c r="I30" s="2"/>
      <c r="J30" s="2"/>
    </row>
    <row r="31" spans="1:13" x14ac:dyDescent="0.35">
      <c r="A31" s="1">
        <v>44044</v>
      </c>
      <c r="B31">
        <v>1.246</v>
      </c>
      <c r="C31">
        <v>1.53</v>
      </c>
      <c r="D31">
        <v>1.165</v>
      </c>
      <c r="E31">
        <v>1.452</v>
      </c>
      <c r="F31">
        <v>1.452</v>
      </c>
      <c r="G31">
        <v>0</v>
      </c>
      <c r="I31" s="2"/>
      <c r="J31" s="2"/>
    </row>
    <row r="32" spans="1:13" x14ac:dyDescent="0.35">
      <c r="A32" s="1">
        <v>44075</v>
      </c>
      <c r="B32">
        <v>1.496</v>
      </c>
      <c r="C32">
        <v>1.5089999999999999</v>
      </c>
      <c r="D32">
        <v>1.3220000000000001</v>
      </c>
      <c r="E32">
        <v>1.4510000000000001</v>
      </c>
      <c r="F32">
        <v>1.4510000000000001</v>
      </c>
      <c r="G32">
        <v>0</v>
      </c>
      <c r="I32" s="2"/>
      <c r="J32" s="2"/>
    </row>
    <row r="33" spans="1:10" x14ac:dyDescent="0.35">
      <c r="A33" s="1">
        <v>44105</v>
      </c>
      <c r="B33">
        <v>1.478</v>
      </c>
      <c r="C33">
        <v>1.69</v>
      </c>
      <c r="D33">
        <v>1.427</v>
      </c>
      <c r="E33">
        <v>1.64</v>
      </c>
      <c r="F33">
        <v>1.64</v>
      </c>
      <c r="G33">
        <v>0</v>
      </c>
      <c r="I33" s="2"/>
      <c r="J33" s="2"/>
    </row>
    <row r="34" spans="1:10" x14ac:dyDescent="0.35">
      <c r="A34" s="1">
        <v>44136</v>
      </c>
      <c r="B34">
        <v>1.6439999999999999</v>
      </c>
      <c r="C34">
        <v>1.7669999999999999</v>
      </c>
      <c r="D34">
        <v>1.506</v>
      </c>
      <c r="E34">
        <v>1.573</v>
      </c>
      <c r="F34">
        <v>1.573</v>
      </c>
      <c r="G34">
        <v>0</v>
      </c>
      <c r="I34" s="2"/>
      <c r="J34" s="2"/>
    </row>
    <row r="35" spans="1:10" x14ac:dyDescent="0.35">
      <c r="A35" s="1">
        <v>44166</v>
      </c>
      <c r="B35">
        <v>1.595</v>
      </c>
      <c r="C35">
        <v>1.7490000000000001</v>
      </c>
      <c r="D35">
        <v>1.595</v>
      </c>
      <c r="E35">
        <v>1.6459999999999999</v>
      </c>
      <c r="F35">
        <v>1.6459999999999999</v>
      </c>
      <c r="G35">
        <v>0</v>
      </c>
      <c r="I35" s="2"/>
      <c r="J35" s="2"/>
    </row>
    <row r="36" spans="1:10" x14ac:dyDescent="0.35">
      <c r="A36" s="1">
        <v>44197</v>
      </c>
      <c r="B36">
        <v>1.6719999999999999</v>
      </c>
      <c r="C36">
        <v>1.915</v>
      </c>
      <c r="D36">
        <v>1.6379999999999999</v>
      </c>
      <c r="E36">
        <v>1.8580000000000001</v>
      </c>
      <c r="F36">
        <v>1.8580000000000001</v>
      </c>
      <c r="G36">
        <v>0</v>
      </c>
      <c r="I36" s="2"/>
      <c r="J36" s="2"/>
    </row>
    <row r="37" spans="1:10" x14ac:dyDescent="0.35">
      <c r="A37" s="1">
        <v>44228</v>
      </c>
      <c r="B37">
        <v>1.8460000000000001</v>
      </c>
      <c r="C37">
        <v>2.4020000000000001</v>
      </c>
      <c r="D37">
        <v>1.8260000000000001</v>
      </c>
      <c r="E37">
        <v>2.1819999999999999</v>
      </c>
      <c r="F37">
        <v>2.1819999999999999</v>
      </c>
      <c r="G37">
        <v>0</v>
      </c>
      <c r="I37" s="2"/>
      <c r="J37" s="2"/>
    </row>
    <row r="38" spans="1:10" x14ac:dyDescent="0.35">
      <c r="A38" s="1">
        <v>44256</v>
      </c>
      <c r="B38">
        <v>2.2280000000000002</v>
      </c>
      <c r="C38">
        <v>2.5049999999999999</v>
      </c>
      <c r="D38">
        <v>2.1829999999999998</v>
      </c>
      <c r="E38">
        <v>2.4249999999999998</v>
      </c>
      <c r="F38">
        <v>2.4249999999999998</v>
      </c>
      <c r="G38">
        <v>0</v>
      </c>
      <c r="I38" s="2"/>
      <c r="J38" s="2"/>
    </row>
    <row r="39" spans="1:10" x14ac:dyDescent="0.35">
      <c r="A39" s="1">
        <v>44287</v>
      </c>
      <c r="B39">
        <v>2.3690000000000002</v>
      </c>
      <c r="C39">
        <v>2.3919999999999999</v>
      </c>
      <c r="D39">
        <v>2.2069999999999999</v>
      </c>
      <c r="E39">
        <v>2.3010000000000002</v>
      </c>
      <c r="F39">
        <v>2.3010000000000002</v>
      </c>
      <c r="G39">
        <v>0</v>
      </c>
      <c r="I39" s="2"/>
      <c r="J39" s="2"/>
    </row>
    <row r="40" spans="1:10" x14ac:dyDescent="0.35">
      <c r="A40" s="1">
        <v>44317</v>
      </c>
      <c r="B40">
        <v>2.323</v>
      </c>
      <c r="C40">
        <v>2.4169999999999998</v>
      </c>
      <c r="D40">
        <v>2.161</v>
      </c>
      <c r="E40">
        <v>2.2629999999999999</v>
      </c>
      <c r="F40">
        <v>2.2629999999999999</v>
      </c>
      <c r="G40">
        <v>0</v>
      </c>
      <c r="I40" s="2"/>
      <c r="J40" s="2"/>
    </row>
    <row r="41" spans="1:10" x14ac:dyDescent="0.35">
      <c r="A41" s="1">
        <v>44348</v>
      </c>
      <c r="B41">
        <v>2.3069999999999999</v>
      </c>
      <c r="C41">
        <v>2.3290000000000002</v>
      </c>
      <c r="D41">
        <v>2.0049999999999999</v>
      </c>
      <c r="E41">
        <v>2.0649999999999999</v>
      </c>
      <c r="F41">
        <v>2.0649999999999999</v>
      </c>
      <c r="G41">
        <v>0</v>
      </c>
      <c r="I41" s="2"/>
      <c r="J41" s="2"/>
    </row>
    <row r="42" spans="1:10" x14ac:dyDescent="0.35">
      <c r="A42" s="1">
        <v>44378</v>
      </c>
      <c r="B42">
        <v>2.093</v>
      </c>
      <c r="C42">
        <v>2.0950000000000002</v>
      </c>
      <c r="D42">
        <v>1.78</v>
      </c>
      <c r="E42">
        <v>1.897</v>
      </c>
      <c r="F42">
        <v>1.897</v>
      </c>
      <c r="G42">
        <v>0</v>
      </c>
      <c r="I42" s="2"/>
      <c r="J42" s="2"/>
    </row>
    <row r="43" spans="1:10" x14ac:dyDescent="0.35">
      <c r="A43" s="1">
        <v>44409</v>
      </c>
      <c r="B43">
        <v>1.9119999999999999</v>
      </c>
      <c r="C43">
        <v>2.0339999999999998</v>
      </c>
      <c r="D43">
        <v>1.8109999999999999</v>
      </c>
      <c r="E43">
        <v>1.927</v>
      </c>
      <c r="F43">
        <v>1.927</v>
      </c>
      <c r="G43">
        <v>0</v>
      </c>
      <c r="I43" s="2"/>
      <c r="J43" s="2"/>
    </row>
    <row r="44" spans="1:10" x14ac:dyDescent="0.35">
      <c r="A44" s="1">
        <v>44440</v>
      </c>
      <c r="B44">
        <v>1.9339999999999999</v>
      </c>
      <c r="C44">
        <v>2.1030000000000002</v>
      </c>
      <c r="D44">
        <v>1.823</v>
      </c>
      <c r="E44">
        <v>2.0920000000000001</v>
      </c>
      <c r="F44">
        <v>2.0920000000000001</v>
      </c>
      <c r="G44">
        <v>0</v>
      </c>
      <c r="I44" s="2"/>
      <c r="J44" s="2"/>
    </row>
    <row r="45" spans="1:10" x14ac:dyDescent="0.35">
      <c r="A45" s="1">
        <v>44470</v>
      </c>
      <c r="B45">
        <v>2.06</v>
      </c>
      <c r="C45">
        <v>2.177</v>
      </c>
      <c r="D45">
        <v>1.9239999999999999</v>
      </c>
      <c r="E45">
        <v>1.9419999999999999</v>
      </c>
      <c r="F45">
        <v>1.9419999999999999</v>
      </c>
      <c r="G45">
        <v>0</v>
      </c>
      <c r="I45" s="2"/>
      <c r="J45" s="2"/>
    </row>
    <row r="46" spans="1:10" x14ac:dyDescent="0.35">
      <c r="A46" s="1">
        <v>44501</v>
      </c>
      <c r="B46">
        <v>1.976</v>
      </c>
      <c r="C46">
        <v>2.0489999999999999</v>
      </c>
      <c r="D46">
        <v>1.776</v>
      </c>
      <c r="E46">
        <v>1.7869999999999999</v>
      </c>
      <c r="F46">
        <v>1.7869999999999999</v>
      </c>
      <c r="G46">
        <v>0</v>
      </c>
      <c r="I46" s="2"/>
      <c r="J46" s="2"/>
    </row>
    <row r="47" spans="1:10" x14ac:dyDescent="0.35">
      <c r="A47" s="1">
        <v>44531</v>
      </c>
      <c r="B47">
        <v>1.82</v>
      </c>
      <c r="C47">
        <v>1.9710000000000001</v>
      </c>
      <c r="D47">
        <v>1.6779999999999999</v>
      </c>
      <c r="E47">
        <v>1.905</v>
      </c>
      <c r="F47">
        <v>1.905</v>
      </c>
      <c r="G47">
        <v>0</v>
      </c>
      <c r="I47" s="2"/>
      <c r="J47" s="2"/>
    </row>
    <row r="48" spans="1:10" x14ac:dyDescent="0.35">
      <c r="A48" s="1">
        <v>44562</v>
      </c>
      <c r="B48">
        <v>1.9179999999999999</v>
      </c>
      <c r="C48">
        <v>2.1920000000000002</v>
      </c>
      <c r="D48">
        <v>1.917</v>
      </c>
      <c r="E48">
        <v>2.0979999999999999</v>
      </c>
      <c r="F48">
        <v>2.0979999999999999</v>
      </c>
      <c r="G48">
        <v>0</v>
      </c>
      <c r="I48" s="2"/>
      <c r="J48" s="2"/>
    </row>
    <row r="49" spans="1:10" x14ac:dyDescent="0.35">
      <c r="A49" s="1">
        <v>44593</v>
      </c>
      <c r="B49">
        <v>2.08</v>
      </c>
      <c r="C49">
        <v>2.387</v>
      </c>
      <c r="D49">
        <v>2.0609999999999999</v>
      </c>
      <c r="E49">
        <v>2.1819999999999999</v>
      </c>
      <c r="F49">
        <v>2.1819999999999999</v>
      </c>
      <c r="G49">
        <v>0</v>
      </c>
      <c r="I49" s="2"/>
      <c r="J49" s="2"/>
    </row>
    <row r="50" spans="1:10" x14ac:dyDescent="0.35">
      <c r="A50" s="1">
        <v>44621</v>
      </c>
      <c r="B50">
        <v>2.1030000000000002</v>
      </c>
      <c r="C50">
        <v>2.6440000000000001</v>
      </c>
      <c r="D50">
        <v>2.0699999999999998</v>
      </c>
      <c r="E50">
        <v>2.448</v>
      </c>
      <c r="F50">
        <v>2.448</v>
      </c>
      <c r="G50">
        <v>0</v>
      </c>
      <c r="I50" s="2"/>
      <c r="J50" s="2"/>
    </row>
    <row r="51" spans="1:10" x14ac:dyDescent="0.35">
      <c r="A51" s="1">
        <v>44652</v>
      </c>
      <c r="B51">
        <v>2.4969999999999999</v>
      </c>
      <c r="C51">
        <v>3.0179999999999998</v>
      </c>
      <c r="D51">
        <v>2.415</v>
      </c>
      <c r="E51">
        <v>2.9470000000000001</v>
      </c>
      <c r="F51">
        <v>2.9470000000000001</v>
      </c>
      <c r="G51">
        <v>0</v>
      </c>
      <c r="I51" s="2"/>
      <c r="J51" s="2"/>
    </row>
    <row r="52" spans="1:10" x14ac:dyDescent="0.35">
      <c r="A52" s="1">
        <v>44682</v>
      </c>
      <c r="B52">
        <v>2.9929999999999999</v>
      </c>
      <c r="C52">
        <v>3.2770000000000001</v>
      </c>
      <c r="D52">
        <v>2.9239999999999999</v>
      </c>
      <c r="E52">
        <v>3.0569999999999999</v>
      </c>
      <c r="F52">
        <v>3.0569999999999999</v>
      </c>
      <c r="G52">
        <v>0</v>
      </c>
      <c r="I52" s="2"/>
      <c r="J52" s="2"/>
    </row>
    <row r="53" spans="1:10" x14ac:dyDescent="0.35">
      <c r="A53" s="1">
        <v>44713</v>
      </c>
      <c r="B53">
        <v>3.069</v>
      </c>
      <c r="C53">
        <v>3.472</v>
      </c>
      <c r="D53">
        <v>3.03</v>
      </c>
      <c r="E53">
        <v>3.1190000000000002</v>
      </c>
      <c r="F53">
        <v>3.1190000000000002</v>
      </c>
      <c r="G53">
        <v>0</v>
      </c>
      <c r="I53" s="2"/>
      <c r="J53" s="2"/>
    </row>
    <row r="54" spans="1:10" x14ac:dyDescent="0.35">
      <c r="A54" s="1">
        <v>44743</v>
      </c>
      <c r="B54">
        <v>3.1429999999999998</v>
      </c>
      <c r="C54">
        <v>3.278</v>
      </c>
      <c r="D54">
        <v>2.952</v>
      </c>
      <c r="E54">
        <v>2.9740000000000002</v>
      </c>
      <c r="F54">
        <v>2.9740000000000002</v>
      </c>
      <c r="G54">
        <v>0</v>
      </c>
      <c r="I54" s="2"/>
      <c r="J54" s="2"/>
    </row>
    <row r="55" spans="1:10" x14ac:dyDescent="0.35">
      <c r="A55" s="1">
        <v>44774</v>
      </c>
      <c r="B55">
        <v>3.0230000000000001</v>
      </c>
      <c r="C55">
        <v>3.33</v>
      </c>
      <c r="D55">
        <v>2.855</v>
      </c>
      <c r="E55">
        <v>3.2549999999999999</v>
      </c>
      <c r="F55">
        <v>3.2549999999999999</v>
      </c>
      <c r="G55">
        <v>0</v>
      </c>
      <c r="I55" s="2"/>
      <c r="J55" s="2"/>
    </row>
    <row r="56" spans="1:10" x14ac:dyDescent="0.35">
      <c r="A56" s="1">
        <v>44805</v>
      </c>
      <c r="B56">
        <v>3.335</v>
      </c>
      <c r="C56">
        <v>3.847</v>
      </c>
      <c r="D56">
        <v>3.335</v>
      </c>
      <c r="E56">
        <v>3.7650000000000001</v>
      </c>
      <c r="F56">
        <v>3.7650000000000001</v>
      </c>
      <c r="G56">
        <v>0</v>
      </c>
      <c r="I56" s="2"/>
      <c r="J56" s="2"/>
    </row>
    <row r="57" spans="1:10" x14ac:dyDescent="0.35">
      <c r="A57" s="1">
        <v>44835</v>
      </c>
      <c r="B57">
        <v>3.694</v>
      </c>
      <c r="C57">
        <v>4.4249999999999998</v>
      </c>
      <c r="D57">
        <v>3.6389999999999998</v>
      </c>
      <c r="E57">
        <v>4.2039999999999997</v>
      </c>
      <c r="F57">
        <v>4.2039999999999997</v>
      </c>
      <c r="G57">
        <v>0</v>
      </c>
      <c r="I57" s="2"/>
      <c r="J57" s="2"/>
    </row>
    <row r="58" spans="1:10" x14ac:dyDescent="0.35">
      <c r="A58" s="1">
        <v>44866</v>
      </c>
      <c r="B58">
        <v>4.0650000000000004</v>
      </c>
      <c r="C58">
        <v>4.3339999999999996</v>
      </c>
      <c r="D58">
        <v>3.7029999999999998</v>
      </c>
      <c r="E58">
        <v>3.8220000000000001</v>
      </c>
      <c r="F58">
        <v>3.8220000000000001</v>
      </c>
      <c r="G58">
        <v>0</v>
      </c>
      <c r="I58" s="2"/>
      <c r="J58" s="2"/>
    </row>
    <row r="59" spans="1:10" x14ac:dyDescent="0.35">
      <c r="A59" s="1">
        <v>44896</v>
      </c>
      <c r="B59">
        <v>3.6829999999999998</v>
      </c>
      <c r="C59">
        <v>3.99</v>
      </c>
      <c r="D59">
        <v>3.4129999999999998</v>
      </c>
      <c r="E59">
        <v>3.9750000000000001</v>
      </c>
      <c r="F59">
        <v>3.9750000000000001</v>
      </c>
      <c r="G59">
        <v>0</v>
      </c>
      <c r="I59" s="2"/>
      <c r="J59" s="2"/>
    </row>
    <row r="60" spans="1:10" x14ac:dyDescent="0.35">
      <c r="A60" s="1">
        <v>44927</v>
      </c>
      <c r="B60">
        <v>3.8620000000000001</v>
      </c>
      <c r="C60">
        <v>3.9119999999999999</v>
      </c>
      <c r="D60">
        <v>3.5219999999999998</v>
      </c>
      <c r="E60">
        <v>3.661</v>
      </c>
      <c r="F60">
        <v>3.661</v>
      </c>
      <c r="G60">
        <v>0</v>
      </c>
      <c r="I60" s="2"/>
      <c r="J60" s="2"/>
    </row>
    <row r="61" spans="1:10" x14ac:dyDescent="0.35">
      <c r="A61" s="1">
        <v>44958</v>
      </c>
      <c r="B61">
        <v>3.6040000000000001</v>
      </c>
      <c r="C61">
        <v>3.9809999999999999</v>
      </c>
      <c r="D61">
        <v>3.4980000000000002</v>
      </c>
      <c r="E61">
        <v>3.931</v>
      </c>
      <c r="F61">
        <v>3.931</v>
      </c>
      <c r="G61">
        <v>0</v>
      </c>
      <c r="I61" s="2"/>
      <c r="J61" s="2"/>
    </row>
    <row r="62" spans="1:10" x14ac:dyDescent="0.35">
      <c r="A62" s="1">
        <v>44986</v>
      </c>
      <c r="B62">
        <v>3.9220000000000002</v>
      </c>
      <c r="C62">
        <v>4.0469999999999997</v>
      </c>
      <c r="D62">
        <v>3.8239999999999998</v>
      </c>
      <c r="E62">
        <v>3.8879999999999999</v>
      </c>
      <c r="F62">
        <v>3.8879999999999999</v>
      </c>
      <c r="G62">
        <v>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02D33-9EBF-4EE8-854E-80E7635D8C9E}">
  <dimension ref="A1:S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4" width="10.7265625" bestFit="1" customWidth="1"/>
    <col min="16" max="18" width="10.1796875" bestFit="1" customWidth="1"/>
    <col min="19" max="19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AAPL</v>
      </c>
    </row>
    <row r="2" spans="1:13" x14ac:dyDescent="0.35">
      <c r="A2" s="1">
        <v>43160</v>
      </c>
      <c r="B2">
        <v>44.634998000000003</v>
      </c>
      <c r="C2">
        <v>45.875</v>
      </c>
      <c r="D2">
        <v>41.235000999999997</v>
      </c>
      <c r="E2">
        <v>41.945</v>
      </c>
      <c r="F2">
        <v>39.987048999999999</v>
      </c>
      <c r="G2">
        <v>2854910800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https://query1.finance.yahoo.com/v7/finance/download/AAPL?period1=1518048000&amp;period2=1678233600&amp;interval=1mo&amp;events=history&amp;includeAdjustedClose=true</v>
      </c>
    </row>
    <row r="3" spans="1:13" x14ac:dyDescent="0.35">
      <c r="A3" s="1">
        <v>43191</v>
      </c>
      <c r="B3">
        <v>41.66</v>
      </c>
      <c r="C3">
        <v>44.735000999999997</v>
      </c>
      <c r="D3">
        <v>40.157501000000003</v>
      </c>
      <c r="E3">
        <v>41.314999</v>
      </c>
      <c r="F3">
        <v>39.386451999999998</v>
      </c>
      <c r="G3">
        <v>2664617200</v>
      </c>
      <c r="I3" s="2">
        <f>F3/F2-1</f>
        <v>-1.5019788031869985E-2</v>
      </c>
      <c r="J3" s="2">
        <f>LN(F3/F2)</f>
        <v>-1.5133727384299153E-2</v>
      </c>
    </row>
    <row r="4" spans="1:13" x14ac:dyDescent="0.35">
      <c r="A4" s="1">
        <v>43221</v>
      </c>
      <c r="B4">
        <v>41.602500999999997</v>
      </c>
      <c r="C4">
        <v>47.592498999999997</v>
      </c>
      <c r="D4">
        <v>41.317501</v>
      </c>
      <c r="E4">
        <v>46.717498999999997</v>
      </c>
      <c r="F4">
        <v>44.536785000000002</v>
      </c>
      <c r="G4">
        <v>2483905200</v>
      </c>
      <c r="I4" s="2">
        <f t="shared" ref="I4:I61" si="0">F4/F3-1</f>
        <v>0.13076407593149053</v>
      </c>
      <c r="J4" s="2">
        <f t="shared" ref="J4:J61" si="1">LN(F4/F3)</f>
        <v>0.12289357761272059</v>
      </c>
    </row>
    <row r="5" spans="1:13" x14ac:dyDescent="0.35">
      <c r="A5" s="1">
        <v>43252</v>
      </c>
      <c r="B5">
        <v>46.997501</v>
      </c>
      <c r="C5">
        <v>48.549999</v>
      </c>
      <c r="D5">
        <v>45.182499</v>
      </c>
      <c r="E5">
        <v>46.277500000000003</v>
      </c>
      <c r="F5">
        <v>44.287430000000001</v>
      </c>
      <c r="G5">
        <v>2110498000</v>
      </c>
      <c r="I5" s="2">
        <f t="shared" si="0"/>
        <v>-5.5988549689880429E-3</v>
      </c>
      <c r="J5" s="2">
        <f t="shared" si="1"/>
        <v>-5.6145873070026324E-3</v>
      </c>
    </row>
    <row r="6" spans="1:13" x14ac:dyDescent="0.35">
      <c r="A6" s="1">
        <v>43282</v>
      </c>
      <c r="B6">
        <v>45.955002</v>
      </c>
      <c r="C6">
        <v>48.990001999999997</v>
      </c>
      <c r="D6">
        <v>45.854999999999997</v>
      </c>
      <c r="E6">
        <v>47.572498000000003</v>
      </c>
      <c r="F6">
        <v>45.526752000000002</v>
      </c>
      <c r="G6">
        <v>1574765600</v>
      </c>
      <c r="I6" s="2">
        <f t="shared" si="0"/>
        <v>2.7983606183515253E-2</v>
      </c>
      <c r="J6" s="2">
        <f t="shared" si="1"/>
        <v>2.7599219613513609E-2</v>
      </c>
    </row>
    <row r="7" spans="1:13" x14ac:dyDescent="0.35">
      <c r="A7" s="1">
        <v>43313</v>
      </c>
      <c r="B7">
        <v>49.782501000000003</v>
      </c>
      <c r="C7">
        <v>57.217498999999997</v>
      </c>
      <c r="D7">
        <v>49.327499000000003</v>
      </c>
      <c r="E7">
        <v>56.907501000000003</v>
      </c>
      <c r="F7">
        <v>54.460330999999996</v>
      </c>
      <c r="G7">
        <v>2801275600</v>
      </c>
      <c r="I7" s="2">
        <f t="shared" si="0"/>
        <v>0.19622702274038772</v>
      </c>
      <c r="J7" s="2">
        <f t="shared" si="1"/>
        <v>0.17917245586002323</v>
      </c>
    </row>
    <row r="8" spans="1:13" x14ac:dyDescent="0.35">
      <c r="A8" s="1">
        <v>43344</v>
      </c>
      <c r="B8">
        <v>57.102500999999997</v>
      </c>
      <c r="C8">
        <v>57.417499999999997</v>
      </c>
      <c r="D8">
        <v>53.825001</v>
      </c>
      <c r="E8">
        <v>56.435001</v>
      </c>
      <c r="F8">
        <v>54.197547999999998</v>
      </c>
      <c r="G8">
        <v>2715888000</v>
      </c>
      <c r="I8" s="2">
        <f t="shared" si="0"/>
        <v>-4.8252185613781862E-3</v>
      </c>
      <c r="J8" s="2">
        <f t="shared" si="1"/>
        <v>-4.8368975126010811E-3</v>
      </c>
    </row>
    <row r="9" spans="1:13" x14ac:dyDescent="0.35">
      <c r="A9" s="1">
        <v>43374</v>
      </c>
      <c r="B9">
        <v>56.987499</v>
      </c>
      <c r="C9">
        <v>58.3675</v>
      </c>
      <c r="D9">
        <v>51.522499000000003</v>
      </c>
      <c r="E9">
        <v>54.715000000000003</v>
      </c>
      <c r="F9">
        <v>52.545741999999997</v>
      </c>
      <c r="G9">
        <v>3158994000</v>
      </c>
      <c r="I9" s="2">
        <f t="shared" si="0"/>
        <v>-3.0477504259048827E-2</v>
      </c>
      <c r="J9" s="2">
        <f t="shared" si="1"/>
        <v>-3.095160112257047E-2</v>
      </c>
    </row>
    <row r="10" spans="1:13" x14ac:dyDescent="0.35">
      <c r="A10" s="1">
        <v>43405</v>
      </c>
      <c r="B10">
        <v>54.762501</v>
      </c>
      <c r="C10">
        <v>55.59</v>
      </c>
      <c r="D10">
        <v>42.564999</v>
      </c>
      <c r="E10">
        <v>44.645000000000003</v>
      </c>
      <c r="F10">
        <v>42.874985000000002</v>
      </c>
      <c r="G10">
        <v>3845305600</v>
      </c>
      <c r="I10" s="2">
        <f t="shared" si="0"/>
        <v>-0.18404454161100237</v>
      </c>
      <c r="J10" s="2">
        <f t="shared" si="1"/>
        <v>-0.20339551081546309</v>
      </c>
    </row>
    <row r="11" spans="1:13" x14ac:dyDescent="0.35">
      <c r="A11" s="1">
        <v>43435</v>
      </c>
      <c r="B11">
        <v>46.115001999999997</v>
      </c>
      <c r="C11">
        <v>46.235000999999997</v>
      </c>
      <c r="D11">
        <v>36.647499000000003</v>
      </c>
      <c r="E11">
        <v>39.435001</v>
      </c>
      <c r="F11">
        <v>38.003684999999997</v>
      </c>
      <c r="G11">
        <v>3595690000</v>
      </c>
      <c r="I11" s="2">
        <f t="shared" si="0"/>
        <v>-0.11361636627977845</v>
      </c>
      <c r="J11" s="2">
        <f t="shared" si="1"/>
        <v>-0.12060542692286302</v>
      </c>
    </row>
    <row r="12" spans="1:13" x14ac:dyDescent="0.35">
      <c r="A12" s="1">
        <v>43466</v>
      </c>
      <c r="B12">
        <v>38.722499999999997</v>
      </c>
      <c r="C12">
        <v>42.25</v>
      </c>
      <c r="D12">
        <v>35.5</v>
      </c>
      <c r="E12">
        <v>41.610000999999997</v>
      </c>
      <c r="F12">
        <v>40.099742999999997</v>
      </c>
      <c r="G12">
        <v>3312349600</v>
      </c>
      <c r="I12" s="2">
        <f t="shared" si="0"/>
        <v>5.5154072559016276E-2</v>
      </c>
      <c r="J12" s="2">
        <f t="shared" si="1"/>
        <v>5.3686796605477233E-2</v>
      </c>
    </row>
    <row r="13" spans="1:13" x14ac:dyDescent="0.35">
      <c r="A13" s="1">
        <v>43497</v>
      </c>
      <c r="B13">
        <v>41.740001999999997</v>
      </c>
      <c r="C13">
        <v>43.967498999999997</v>
      </c>
      <c r="D13">
        <v>41.482498</v>
      </c>
      <c r="E13">
        <v>43.287497999999999</v>
      </c>
      <c r="F13">
        <v>41.716354000000003</v>
      </c>
      <c r="G13">
        <v>1890162400</v>
      </c>
      <c r="I13" s="2">
        <f t="shared" si="0"/>
        <v>4.0314747154364783E-2</v>
      </c>
      <c r="J13" s="2">
        <f t="shared" si="1"/>
        <v>3.9523308861163432E-2</v>
      </c>
    </row>
    <row r="14" spans="1:13" x14ac:dyDescent="0.35">
      <c r="A14" s="1">
        <v>43525</v>
      </c>
      <c r="B14">
        <v>43.57</v>
      </c>
      <c r="C14">
        <v>49.422500999999997</v>
      </c>
      <c r="D14">
        <v>42.375</v>
      </c>
      <c r="E14">
        <v>47.487499</v>
      </c>
      <c r="F14">
        <v>45.960189999999997</v>
      </c>
      <c r="G14">
        <v>2603925600</v>
      </c>
      <c r="I14" s="2">
        <f t="shared" si="0"/>
        <v>0.10173075048696711</v>
      </c>
      <c r="J14" s="2">
        <f t="shared" si="1"/>
        <v>9.6882352826007614E-2</v>
      </c>
    </row>
    <row r="15" spans="1:13" x14ac:dyDescent="0.35">
      <c r="A15" s="1">
        <v>43556</v>
      </c>
      <c r="B15">
        <v>47.91</v>
      </c>
      <c r="C15">
        <v>52.119999</v>
      </c>
      <c r="D15">
        <v>47.095001000000003</v>
      </c>
      <c r="E15">
        <v>50.167499999999997</v>
      </c>
      <c r="F15">
        <v>48.553989000000001</v>
      </c>
      <c r="G15">
        <v>2024470800</v>
      </c>
      <c r="I15" s="2">
        <f t="shared" si="0"/>
        <v>5.6435776266373194E-2</v>
      </c>
      <c r="J15" s="2">
        <f t="shared" si="1"/>
        <v>5.4900767079408407E-2</v>
      </c>
    </row>
    <row r="16" spans="1:13" x14ac:dyDescent="0.35">
      <c r="A16" s="1">
        <v>43586</v>
      </c>
      <c r="B16">
        <v>52.470001000000003</v>
      </c>
      <c r="C16">
        <v>53.827499000000003</v>
      </c>
      <c r="D16">
        <v>43.747501</v>
      </c>
      <c r="E16">
        <v>43.767502</v>
      </c>
      <c r="F16">
        <v>42.359825000000001</v>
      </c>
      <c r="G16">
        <v>2957826400</v>
      </c>
      <c r="I16" s="2">
        <f t="shared" si="0"/>
        <v>-0.12757271086418875</v>
      </c>
      <c r="J16" s="2">
        <f t="shared" si="1"/>
        <v>-0.13647596461223893</v>
      </c>
      <c r="M16" s="4"/>
    </row>
    <row r="17" spans="1:19" x14ac:dyDescent="0.35">
      <c r="A17" s="1">
        <v>43617</v>
      </c>
      <c r="B17">
        <v>43.900002000000001</v>
      </c>
      <c r="C17">
        <v>50.392502</v>
      </c>
      <c r="D17">
        <v>42.567501</v>
      </c>
      <c r="E17">
        <v>49.48</v>
      </c>
      <c r="F17">
        <v>48.073017</v>
      </c>
      <c r="G17">
        <v>2060874800</v>
      </c>
      <c r="I17" s="2">
        <f t="shared" si="0"/>
        <v>0.13487288958346744</v>
      </c>
      <c r="J17" s="2">
        <f t="shared" si="1"/>
        <v>0.12652065310542704</v>
      </c>
      <c r="M17" s="4"/>
    </row>
    <row r="18" spans="1:19" x14ac:dyDescent="0.35">
      <c r="A18" s="1">
        <v>43647</v>
      </c>
      <c r="B18">
        <v>50.792499999999997</v>
      </c>
      <c r="C18">
        <v>55.342498999999997</v>
      </c>
      <c r="D18">
        <v>49.602500999999997</v>
      </c>
      <c r="E18">
        <v>53.259998000000003</v>
      </c>
      <c r="F18">
        <v>51.745536999999999</v>
      </c>
      <c r="G18">
        <v>1895406800</v>
      </c>
      <c r="I18" s="2">
        <f t="shared" si="0"/>
        <v>7.6394622788080957E-2</v>
      </c>
      <c r="J18" s="2">
        <f t="shared" si="1"/>
        <v>7.3617144306371632E-2</v>
      </c>
    </row>
    <row r="19" spans="1:19" x14ac:dyDescent="0.35">
      <c r="A19" s="1">
        <v>43678</v>
      </c>
      <c r="B19">
        <v>53.474997999999999</v>
      </c>
      <c r="C19">
        <v>54.5075</v>
      </c>
      <c r="D19">
        <v>48.145000000000003</v>
      </c>
      <c r="E19">
        <v>52.185001</v>
      </c>
      <c r="F19">
        <v>50.701098999999999</v>
      </c>
      <c r="G19">
        <v>2724326400</v>
      </c>
      <c r="I19" s="2">
        <f t="shared" si="0"/>
        <v>-2.0184117521091727E-2</v>
      </c>
      <c r="J19" s="2">
        <f t="shared" si="1"/>
        <v>-2.0390599989764262E-2</v>
      </c>
    </row>
    <row r="20" spans="1:19" x14ac:dyDescent="0.35">
      <c r="A20" s="1">
        <v>43709</v>
      </c>
      <c r="B20">
        <v>51.607498</v>
      </c>
      <c r="C20">
        <v>56.604999999999997</v>
      </c>
      <c r="D20">
        <v>51.055</v>
      </c>
      <c r="E20">
        <v>55.9925</v>
      </c>
      <c r="F20">
        <v>54.607021000000003</v>
      </c>
      <c r="G20">
        <v>2170268400</v>
      </c>
      <c r="I20" s="2">
        <f t="shared" si="0"/>
        <v>7.7038211735804829E-2</v>
      </c>
      <c r="J20" s="2">
        <f t="shared" si="1"/>
        <v>7.4214877336692228E-2</v>
      </c>
    </row>
    <row r="21" spans="1:19" x14ac:dyDescent="0.35">
      <c r="A21" s="1">
        <v>43739</v>
      </c>
      <c r="B21">
        <v>56.267502</v>
      </c>
      <c r="C21">
        <v>62.4375</v>
      </c>
      <c r="D21">
        <v>53.782501000000003</v>
      </c>
      <c r="E21">
        <v>62.189999</v>
      </c>
      <c r="F21">
        <v>60.651176</v>
      </c>
      <c r="G21">
        <v>2433210800</v>
      </c>
      <c r="I21" s="2">
        <f t="shared" si="0"/>
        <v>0.11068457662248221</v>
      </c>
      <c r="J21" s="2">
        <f t="shared" si="1"/>
        <v>0.10497656091687169</v>
      </c>
    </row>
    <row r="22" spans="1:19" x14ac:dyDescent="0.35">
      <c r="A22" s="1">
        <v>43770</v>
      </c>
      <c r="B22">
        <v>62.384998000000003</v>
      </c>
      <c r="C22">
        <v>67</v>
      </c>
      <c r="D22">
        <v>62.290000999999997</v>
      </c>
      <c r="E22">
        <v>66.8125</v>
      </c>
      <c r="F22">
        <v>65.159285999999994</v>
      </c>
      <c r="G22">
        <v>1793326000</v>
      </c>
      <c r="I22" s="2">
        <f t="shared" si="0"/>
        <v>7.4328484578765508E-2</v>
      </c>
      <c r="J22" s="2">
        <f t="shared" si="1"/>
        <v>7.1695800886714789E-2</v>
      </c>
    </row>
    <row r="23" spans="1:19" x14ac:dyDescent="0.35">
      <c r="A23" s="1">
        <v>43800</v>
      </c>
      <c r="B23">
        <v>66.817497000000003</v>
      </c>
      <c r="C23">
        <v>73.492500000000007</v>
      </c>
      <c r="D23">
        <v>64.072502</v>
      </c>
      <c r="E23">
        <v>73.412497999999999</v>
      </c>
      <c r="F23">
        <v>71.810928000000004</v>
      </c>
      <c r="G23">
        <v>2388794800</v>
      </c>
      <c r="I23" s="2">
        <f t="shared" si="0"/>
        <v>0.1020827944615601</v>
      </c>
      <c r="J23" s="2">
        <f t="shared" si="1"/>
        <v>9.7201838998868653E-2</v>
      </c>
    </row>
    <row r="24" spans="1:19" x14ac:dyDescent="0.35">
      <c r="A24" s="1">
        <v>43831</v>
      </c>
      <c r="B24">
        <v>74.059997999999993</v>
      </c>
      <c r="C24">
        <v>81.962502000000001</v>
      </c>
      <c r="D24">
        <v>73.1875</v>
      </c>
      <c r="E24">
        <v>77.377502000000007</v>
      </c>
      <c r="F24">
        <v>75.689430000000002</v>
      </c>
      <c r="G24">
        <v>2934370400</v>
      </c>
      <c r="I24" s="2">
        <f t="shared" si="0"/>
        <v>5.4009913365832052E-2</v>
      </c>
      <c r="J24" s="2">
        <f t="shared" si="1"/>
        <v>5.2601855545368316E-2</v>
      </c>
      <c r="M24" s="4"/>
    </row>
    <row r="25" spans="1:19" x14ac:dyDescent="0.35">
      <c r="A25" s="1">
        <v>43862</v>
      </c>
      <c r="B25">
        <v>76.074996999999996</v>
      </c>
      <c r="C25">
        <v>81.805000000000007</v>
      </c>
      <c r="D25">
        <v>64.092499000000004</v>
      </c>
      <c r="E25">
        <v>68.339995999999999</v>
      </c>
      <c r="F25">
        <v>66.849091000000001</v>
      </c>
      <c r="G25">
        <v>3019279200</v>
      </c>
      <c r="I25" s="2">
        <f t="shared" si="0"/>
        <v>-0.11679753698766127</v>
      </c>
      <c r="J25" s="2">
        <f t="shared" si="1"/>
        <v>-0.12420081472639813</v>
      </c>
      <c r="M25" s="4"/>
    </row>
    <row r="26" spans="1:19" x14ac:dyDescent="0.35">
      <c r="A26" s="1">
        <v>43891</v>
      </c>
      <c r="B26">
        <v>70.569999999999993</v>
      </c>
      <c r="C26">
        <v>76</v>
      </c>
      <c r="D26">
        <v>53.152500000000003</v>
      </c>
      <c r="E26">
        <v>63.572498000000003</v>
      </c>
      <c r="F26">
        <v>62.333187000000002</v>
      </c>
      <c r="G26">
        <v>6280072400</v>
      </c>
      <c r="I26" s="2">
        <f t="shared" si="0"/>
        <v>-6.7553708396723033E-2</v>
      </c>
      <c r="J26" s="2">
        <f t="shared" si="1"/>
        <v>-6.994372525878359E-2</v>
      </c>
    </row>
    <row r="27" spans="1:19" x14ac:dyDescent="0.35">
      <c r="A27" s="1">
        <v>43922</v>
      </c>
      <c r="B27">
        <v>61.625</v>
      </c>
      <c r="C27">
        <v>73.632499999999993</v>
      </c>
      <c r="D27">
        <v>59.224997999999999</v>
      </c>
      <c r="E27">
        <v>73.449996999999996</v>
      </c>
      <c r="F27">
        <v>72.018119999999996</v>
      </c>
      <c r="G27">
        <v>3265299200</v>
      </c>
      <c r="I27" s="2">
        <f t="shared" si="0"/>
        <v>0.15537362143860856</v>
      </c>
      <c r="J27" s="2">
        <f t="shared" si="1"/>
        <v>0.14442377342984011</v>
      </c>
      <c r="R27" s="1"/>
      <c r="S27" s="1"/>
    </row>
    <row r="28" spans="1:19" x14ac:dyDescent="0.35">
      <c r="A28" s="1">
        <v>43952</v>
      </c>
      <c r="B28">
        <v>71.5625</v>
      </c>
      <c r="C28">
        <v>81.059997999999993</v>
      </c>
      <c r="D28">
        <v>71.462502000000001</v>
      </c>
      <c r="E28">
        <v>79.485000999999997</v>
      </c>
      <c r="F28">
        <v>77.935485999999997</v>
      </c>
      <c r="G28">
        <v>2805936000</v>
      </c>
      <c r="I28" s="2">
        <f t="shared" si="0"/>
        <v>8.2164960707110879E-2</v>
      </c>
      <c r="J28" s="2">
        <f t="shared" si="1"/>
        <v>7.8963627867461084E-2</v>
      </c>
    </row>
    <row r="29" spans="1:19" x14ac:dyDescent="0.35">
      <c r="A29" s="1">
        <v>43983</v>
      </c>
      <c r="B29">
        <v>79.4375</v>
      </c>
      <c r="C29">
        <v>93.095000999999996</v>
      </c>
      <c r="D29">
        <v>79.302498</v>
      </c>
      <c r="E29">
        <v>91.199996999999996</v>
      </c>
      <c r="F29">
        <v>89.664162000000005</v>
      </c>
      <c r="G29">
        <v>3243375600</v>
      </c>
      <c r="I29" s="2">
        <f t="shared" si="0"/>
        <v>0.1504921134385433</v>
      </c>
      <c r="J29" s="2">
        <f t="shared" si="1"/>
        <v>0.14018977557065196</v>
      </c>
    </row>
    <row r="30" spans="1:19" x14ac:dyDescent="0.35">
      <c r="A30" s="1">
        <v>44013</v>
      </c>
      <c r="B30">
        <v>91.279999000000004</v>
      </c>
      <c r="C30">
        <v>106.415001</v>
      </c>
      <c r="D30">
        <v>89.144997000000004</v>
      </c>
      <c r="E30">
        <v>106.260002</v>
      </c>
      <c r="F30">
        <v>104.470558</v>
      </c>
      <c r="G30">
        <v>3020283200</v>
      </c>
      <c r="I30" s="2">
        <f t="shared" si="0"/>
        <v>0.16513170557485379</v>
      </c>
      <c r="J30" s="2">
        <f t="shared" si="1"/>
        <v>0.15283413262335127</v>
      </c>
    </row>
    <row r="31" spans="1:19" x14ac:dyDescent="0.35">
      <c r="A31" s="1">
        <v>44044</v>
      </c>
      <c r="B31">
        <v>108.199997</v>
      </c>
      <c r="C31">
        <v>131</v>
      </c>
      <c r="D31">
        <v>107.89250199999999</v>
      </c>
      <c r="E31">
        <v>129.03999300000001</v>
      </c>
      <c r="F31">
        <v>126.86694300000001</v>
      </c>
      <c r="G31">
        <v>4070061100</v>
      </c>
      <c r="I31" s="2">
        <f t="shared" si="0"/>
        <v>0.2143798734184994</v>
      </c>
      <c r="J31" s="2">
        <f t="shared" si="1"/>
        <v>0.19423355424990357</v>
      </c>
    </row>
    <row r="32" spans="1:19" x14ac:dyDescent="0.35">
      <c r="A32" s="1">
        <v>44075</v>
      </c>
      <c r="B32">
        <v>132.759995</v>
      </c>
      <c r="C32">
        <v>137.979996</v>
      </c>
      <c r="D32">
        <v>103.099998</v>
      </c>
      <c r="E32">
        <v>115.80999799999999</v>
      </c>
      <c r="F32">
        <v>114.06501799999999</v>
      </c>
      <c r="G32">
        <v>3885245100</v>
      </c>
      <c r="I32" s="2">
        <f t="shared" si="0"/>
        <v>-0.10090827994491847</v>
      </c>
      <c r="J32" s="2">
        <f t="shared" si="1"/>
        <v>-0.10637022518176054</v>
      </c>
    </row>
    <row r="33" spans="1:16" x14ac:dyDescent="0.35">
      <c r="A33" s="1">
        <v>44105</v>
      </c>
      <c r="B33">
        <v>117.639999</v>
      </c>
      <c r="C33">
        <v>125.389999</v>
      </c>
      <c r="D33">
        <v>107.720001</v>
      </c>
      <c r="E33">
        <v>108.860001</v>
      </c>
      <c r="F33">
        <v>107.219742</v>
      </c>
      <c r="G33">
        <v>2894666500</v>
      </c>
      <c r="I33" s="2">
        <f t="shared" si="0"/>
        <v>-6.001205382705499E-2</v>
      </c>
      <c r="J33" s="2">
        <f t="shared" si="1"/>
        <v>-6.1888227020576926E-2</v>
      </c>
      <c r="P33" s="1"/>
    </row>
    <row r="34" spans="1:16" x14ac:dyDescent="0.35">
      <c r="A34" s="1">
        <v>44136</v>
      </c>
      <c r="B34">
        <v>109.110001</v>
      </c>
      <c r="C34">
        <v>121.989998</v>
      </c>
      <c r="D34">
        <v>107.32</v>
      </c>
      <c r="E34">
        <v>119.050003</v>
      </c>
      <c r="F34">
        <v>117.256203</v>
      </c>
      <c r="G34">
        <v>2123077300</v>
      </c>
      <c r="I34" s="2">
        <f t="shared" si="0"/>
        <v>9.3606464749747431E-2</v>
      </c>
      <c r="J34" s="2">
        <f t="shared" si="1"/>
        <v>8.9480917849182412E-2</v>
      </c>
    </row>
    <row r="35" spans="1:16" x14ac:dyDescent="0.35">
      <c r="A35" s="1">
        <v>44166</v>
      </c>
      <c r="B35">
        <v>121.010002</v>
      </c>
      <c r="C35">
        <v>138.78999300000001</v>
      </c>
      <c r="D35">
        <v>120.010002</v>
      </c>
      <c r="E35">
        <v>132.69000199999999</v>
      </c>
      <c r="F35">
        <v>130.91615300000001</v>
      </c>
      <c r="G35">
        <v>2322189600</v>
      </c>
      <c r="I35" s="2">
        <f t="shared" si="0"/>
        <v>0.11649660871246192</v>
      </c>
      <c r="J35" s="2">
        <f t="shared" si="1"/>
        <v>0.11019575486620048</v>
      </c>
    </row>
    <row r="36" spans="1:16" x14ac:dyDescent="0.35">
      <c r="A36" s="1">
        <v>44197</v>
      </c>
      <c r="B36">
        <v>133.520004</v>
      </c>
      <c r="C36">
        <v>145.08999600000001</v>
      </c>
      <c r="D36">
        <v>126.379997</v>
      </c>
      <c r="E36">
        <v>131.96000699999999</v>
      </c>
      <c r="F36">
        <v>130.195908</v>
      </c>
      <c r="G36">
        <v>2240262000</v>
      </c>
      <c r="I36" s="2">
        <f t="shared" si="0"/>
        <v>-5.5015747369234758E-3</v>
      </c>
      <c r="J36" s="2">
        <f t="shared" si="1"/>
        <v>-5.5167641352396064E-3</v>
      </c>
    </row>
    <row r="37" spans="1:16" x14ac:dyDescent="0.35">
      <c r="A37" s="1">
        <v>44228</v>
      </c>
      <c r="B37">
        <v>133.75</v>
      </c>
      <c r="C37">
        <v>137.88000500000001</v>
      </c>
      <c r="D37">
        <v>118.389999</v>
      </c>
      <c r="E37">
        <v>121.260002</v>
      </c>
      <c r="F37">
        <v>119.638954</v>
      </c>
      <c r="G37">
        <v>1833855600</v>
      </c>
      <c r="I37" s="2">
        <f t="shared" si="0"/>
        <v>-8.1085144396396913E-2</v>
      </c>
      <c r="J37" s="2">
        <f t="shared" si="1"/>
        <v>-8.4561809880977251E-2</v>
      </c>
    </row>
    <row r="38" spans="1:16" x14ac:dyDescent="0.35">
      <c r="A38" s="1">
        <v>44256</v>
      </c>
      <c r="B38">
        <v>123.75</v>
      </c>
      <c r="C38">
        <v>128.720001</v>
      </c>
      <c r="D38">
        <v>116.209999</v>
      </c>
      <c r="E38">
        <v>122.150002</v>
      </c>
      <c r="F38">
        <v>120.697159</v>
      </c>
      <c r="G38">
        <v>2650418200</v>
      </c>
      <c r="I38" s="2">
        <f t="shared" si="0"/>
        <v>8.8449870599838221E-3</v>
      </c>
      <c r="J38" s="2">
        <f t="shared" si="1"/>
        <v>8.8060993015258195E-3</v>
      </c>
    </row>
    <row r="39" spans="1:16" x14ac:dyDescent="0.35">
      <c r="A39" s="1">
        <v>44287</v>
      </c>
      <c r="B39">
        <v>123.660004</v>
      </c>
      <c r="C39">
        <v>137.070007</v>
      </c>
      <c r="D39">
        <v>122.489998</v>
      </c>
      <c r="E39">
        <v>131.46000699999999</v>
      </c>
      <c r="F39">
        <v>129.89640800000001</v>
      </c>
      <c r="G39">
        <v>1889857500</v>
      </c>
      <c r="I39" s="2">
        <f t="shared" si="0"/>
        <v>7.621761005990213E-2</v>
      </c>
      <c r="J39" s="2">
        <f t="shared" si="1"/>
        <v>7.3452681124497377E-2</v>
      </c>
    </row>
    <row r="40" spans="1:16" x14ac:dyDescent="0.35">
      <c r="A40" s="1">
        <v>44317</v>
      </c>
      <c r="B40">
        <v>132.03999300000001</v>
      </c>
      <c r="C40">
        <v>134.070007</v>
      </c>
      <c r="D40">
        <v>122.25</v>
      </c>
      <c r="E40">
        <v>124.610001</v>
      </c>
      <c r="F40">
        <v>123.127892</v>
      </c>
      <c r="G40">
        <v>1711934900</v>
      </c>
      <c r="I40" s="2">
        <f t="shared" si="0"/>
        <v>-5.210702978022308E-2</v>
      </c>
      <c r="J40" s="2">
        <f t="shared" si="1"/>
        <v>-5.3513683712918751E-2</v>
      </c>
    </row>
    <row r="41" spans="1:16" x14ac:dyDescent="0.35">
      <c r="A41" s="1">
        <v>44348</v>
      </c>
      <c r="B41">
        <v>125.08000199999999</v>
      </c>
      <c r="C41">
        <v>137.41000399999999</v>
      </c>
      <c r="D41">
        <v>123.129997</v>
      </c>
      <c r="E41">
        <v>136.96000699999999</v>
      </c>
      <c r="F41">
        <v>135.560867</v>
      </c>
      <c r="G41">
        <v>1606590000</v>
      </c>
      <c r="I41" s="2">
        <f t="shared" si="0"/>
        <v>0.10097610539779245</v>
      </c>
      <c r="J41" s="2">
        <f t="shared" si="1"/>
        <v>9.6197154869063134E-2</v>
      </c>
    </row>
    <row r="42" spans="1:16" x14ac:dyDescent="0.35">
      <c r="A42" s="1">
        <v>44378</v>
      </c>
      <c r="B42">
        <v>136.60000600000001</v>
      </c>
      <c r="C42">
        <v>150</v>
      </c>
      <c r="D42">
        <v>135.759995</v>
      </c>
      <c r="E42">
        <v>145.86000100000001</v>
      </c>
      <c r="F42">
        <v>144.36994899999999</v>
      </c>
      <c r="G42">
        <v>1919035100</v>
      </c>
      <c r="I42" s="2">
        <f t="shared" si="0"/>
        <v>6.4982484952681663E-2</v>
      </c>
      <c r="J42" s="2">
        <f t="shared" si="1"/>
        <v>6.2958352972330572E-2</v>
      </c>
    </row>
    <row r="43" spans="1:16" x14ac:dyDescent="0.35">
      <c r="A43" s="1">
        <v>44409</v>
      </c>
      <c r="B43">
        <v>146.36000100000001</v>
      </c>
      <c r="C43">
        <v>153.490005</v>
      </c>
      <c r="D43">
        <v>144.5</v>
      </c>
      <c r="E43">
        <v>151.83000200000001</v>
      </c>
      <c r="F43">
        <v>150.27896100000001</v>
      </c>
      <c r="G43">
        <v>1461542800</v>
      </c>
      <c r="I43" s="2">
        <f t="shared" si="0"/>
        <v>4.0929653580469294E-2</v>
      </c>
      <c r="J43" s="2">
        <f t="shared" si="1"/>
        <v>4.0114211538215143E-2</v>
      </c>
    </row>
    <row r="44" spans="1:16" x14ac:dyDescent="0.35">
      <c r="A44" s="1">
        <v>44440</v>
      </c>
      <c r="B44">
        <v>152.83000200000001</v>
      </c>
      <c r="C44">
        <v>157.259995</v>
      </c>
      <c r="D44">
        <v>141.270004</v>
      </c>
      <c r="E44">
        <v>141.5</v>
      </c>
      <c r="F44">
        <v>140.26431299999999</v>
      </c>
      <c r="G44">
        <v>1797835100</v>
      </c>
      <c r="I44" s="2">
        <f t="shared" si="0"/>
        <v>-6.6640386208153379E-2</v>
      </c>
      <c r="J44" s="2">
        <f t="shared" si="1"/>
        <v>-6.8964714249248812E-2</v>
      </c>
    </row>
    <row r="45" spans="1:16" x14ac:dyDescent="0.35">
      <c r="A45" s="1">
        <v>44470</v>
      </c>
      <c r="B45">
        <v>141.89999399999999</v>
      </c>
      <c r="C45">
        <v>153.16999799999999</v>
      </c>
      <c r="D45">
        <v>138.270004</v>
      </c>
      <c r="E45">
        <v>149.800003</v>
      </c>
      <c r="F45">
        <v>148.49185199999999</v>
      </c>
      <c r="G45">
        <v>1565079200</v>
      </c>
      <c r="I45" s="2">
        <f t="shared" si="0"/>
        <v>5.8657393488249721E-2</v>
      </c>
      <c r="J45" s="2">
        <f t="shared" si="1"/>
        <v>5.7001495378904483E-2</v>
      </c>
    </row>
    <row r="46" spans="1:16" x14ac:dyDescent="0.35">
      <c r="A46" s="1">
        <v>44501</v>
      </c>
      <c r="B46">
        <v>148.990005</v>
      </c>
      <c r="C46">
        <v>165.699997</v>
      </c>
      <c r="D46">
        <v>147.479996</v>
      </c>
      <c r="E46">
        <v>165.300003</v>
      </c>
      <c r="F46">
        <v>163.85649100000001</v>
      </c>
      <c r="G46">
        <v>1691029000</v>
      </c>
      <c r="I46" s="2">
        <f t="shared" si="0"/>
        <v>0.10347125982373773</v>
      </c>
      <c r="J46" s="2">
        <f t="shared" si="1"/>
        <v>9.8460901811589743E-2</v>
      </c>
    </row>
    <row r="47" spans="1:16" x14ac:dyDescent="0.35">
      <c r="A47" s="1">
        <v>44531</v>
      </c>
      <c r="B47">
        <v>167.479996</v>
      </c>
      <c r="C47">
        <v>182.13000500000001</v>
      </c>
      <c r="D47">
        <v>157.800003</v>
      </c>
      <c r="E47">
        <v>177.570007</v>
      </c>
      <c r="F47">
        <v>176.27624499999999</v>
      </c>
      <c r="G47">
        <v>2444766700</v>
      </c>
      <c r="I47" s="2">
        <f t="shared" si="0"/>
        <v>7.579653344340187E-2</v>
      </c>
      <c r="J47" s="2">
        <f t="shared" si="1"/>
        <v>7.3061348545996316E-2</v>
      </c>
    </row>
    <row r="48" spans="1:16" x14ac:dyDescent="0.35">
      <c r="A48" s="1">
        <v>44562</v>
      </c>
      <c r="B48">
        <v>177.83000200000001</v>
      </c>
      <c r="C48">
        <v>182.94000199999999</v>
      </c>
      <c r="D48">
        <v>154.699997</v>
      </c>
      <c r="E48">
        <v>174.779999</v>
      </c>
      <c r="F48">
        <v>173.50654599999999</v>
      </c>
      <c r="G48">
        <v>2108446000</v>
      </c>
      <c r="I48" s="2">
        <f t="shared" si="0"/>
        <v>-1.5712264576545731E-2</v>
      </c>
      <c r="J48" s="2">
        <f t="shared" si="1"/>
        <v>-1.583701062631299E-2</v>
      </c>
    </row>
    <row r="49" spans="1:10" x14ac:dyDescent="0.35">
      <c r="A49" s="1">
        <v>44593</v>
      </c>
      <c r="B49">
        <v>174.009995</v>
      </c>
      <c r="C49">
        <v>176.64999399999999</v>
      </c>
      <c r="D49">
        <v>152</v>
      </c>
      <c r="E49">
        <v>165.11999499999999</v>
      </c>
      <c r="F49">
        <v>163.91693100000001</v>
      </c>
      <c r="G49">
        <v>1627516300</v>
      </c>
      <c r="I49" s="2">
        <f t="shared" si="0"/>
        <v>-5.5269470928203335E-2</v>
      </c>
      <c r="J49" s="2">
        <f t="shared" si="1"/>
        <v>-5.6855546574026083E-2</v>
      </c>
    </row>
    <row r="50" spans="1:10" x14ac:dyDescent="0.35">
      <c r="A50" s="1">
        <v>44621</v>
      </c>
      <c r="B50">
        <v>164.699997</v>
      </c>
      <c r="C50">
        <v>179.61000100000001</v>
      </c>
      <c r="D50">
        <v>150.10000600000001</v>
      </c>
      <c r="E50">
        <v>174.61000100000001</v>
      </c>
      <c r="F50">
        <v>173.55864</v>
      </c>
      <c r="G50">
        <v>2180800100</v>
      </c>
      <c r="I50" s="2">
        <f t="shared" si="0"/>
        <v>5.8820702298287841E-2</v>
      </c>
      <c r="J50" s="2">
        <f t="shared" si="1"/>
        <v>5.7155743784766982E-2</v>
      </c>
    </row>
    <row r="51" spans="1:10" x14ac:dyDescent="0.35">
      <c r="A51" s="1">
        <v>44652</v>
      </c>
      <c r="B51">
        <v>174.029999</v>
      </c>
      <c r="C51">
        <v>178.490005</v>
      </c>
      <c r="D51">
        <v>155.38000500000001</v>
      </c>
      <c r="E51">
        <v>157.64999399999999</v>
      </c>
      <c r="F51">
        <v>156.700729</v>
      </c>
      <c r="G51">
        <v>1687795600</v>
      </c>
      <c r="I51" s="2">
        <f t="shared" si="0"/>
        <v>-9.7130923588707563E-2</v>
      </c>
      <c r="J51" s="2">
        <f t="shared" si="1"/>
        <v>-0.1021777234397452</v>
      </c>
    </row>
    <row r="52" spans="1:10" x14ac:dyDescent="0.35">
      <c r="A52" s="1">
        <v>44682</v>
      </c>
      <c r="B52">
        <v>156.71000699999999</v>
      </c>
      <c r="C52">
        <v>166.479996</v>
      </c>
      <c r="D52">
        <v>132.61000100000001</v>
      </c>
      <c r="E52">
        <v>148.83999600000001</v>
      </c>
      <c r="F52">
        <v>147.94378699999999</v>
      </c>
      <c r="G52">
        <v>2401040300</v>
      </c>
      <c r="I52" s="2">
        <f t="shared" si="0"/>
        <v>-5.5883224384999597E-2</v>
      </c>
      <c r="J52" s="2">
        <f t="shared" si="1"/>
        <v>-5.7505417505227363E-2</v>
      </c>
    </row>
    <row r="53" spans="1:10" x14ac:dyDescent="0.35">
      <c r="A53" s="1">
        <v>44713</v>
      </c>
      <c r="B53">
        <v>149.89999399999999</v>
      </c>
      <c r="C53">
        <v>151.740005</v>
      </c>
      <c r="D53">
        <v>129.03999300000001</v>
      </c>
      <c r="E53">
        <v>136.720001</v>
      </c>
      <c r="F53">
        <v>136.09643600000001</v>
      </c>
      <c r="G53">
        <v>1749099800</v>
      </c>
      <c r="I53" s="2">
        <f t="shared" si="0"/>
        <v>-8.008008474191608E-2</v>
      </c>
      <c r="J53" s="2">
        <f t="shared" si="1"/>
        <v>-8.3468661360520627E-2</v>
      </c>
    </row>
    <row r="54" spans="1:10" x14ac:dyDescent="0.35">
      <c r="A54" s="1">
        <v>44743</v>
      </c>
      <c r="B54">
        <v>136.03999300000001</v>
      </c>
      <c r="C54">
        <v>163.63000500000001</v>
      </c>
      <c r="D54">
        <v>135.66000399999999</v>
      </c>
      <c r="E54">
        <v>162.509995</v>
      </c>
      <c r="F54">
        <v>161.76881399999999</v>
      </c>
      <c r="G54">
        <v>1447125400</v>
      </c>
      <c r="I54" s="2">
        <f t="shared" si="0"/>
        <v>0.1886337273372829</v>
      </c>
      <c r="J54" s="2">
        <f t="shared" si="1"/>
        <v>0.17280451923123577</v>
      </c>
    </row>
    <row r="55" spans="1:10" x14ac:dyDescent="0.35">
      <c r="A55" s="1">
        <v>44774</v>
      </c>
      <c r="B55">
        <v>161.009995</v>
      </c>
      <c r="C55">
        <v>176.14999399999999</v>
      </c>
      <c r="D55">
        <v>157.13999899999999</v>
      </c>
      <c r="E55">
        <v>157.220001</v>
      </c>
      <c r="F55">
        <v>156.50296</v>
      </c>
      <c r="G55">
        <v>1510239600</v>
      </c>
      <c r="I55" s="2">
        <f t="shared" si="0"/>
        <v>-3.2551725328220482E-2</v>
      </c>
      <c r="J55" s="2">
        <f t="shared" si="1"/>
        <v>-3.3093318378936157E-2</v>
      </c>
    </row>
    <row r="56" spans="1:10" x14ac:dyDescent="0.35">
      <c r="A56" s="1">
        <v>44805</v>
      </c>
      <c r="B56">
        <v>156.63999899999999</v>
      </c>
      <c r="C56">
        <v>164.259995</v>
      </c>
      <c r="D56">
        <v>138</v>
      </c>
      <c r="E56">
        <v>138.199997</v>
      </c>
      <c r="F56">
        <v>137.760773</v>
      </c>
      <c r="G56">
        <v>2084722800</v>
      </c>
      <c r="I56" s="2">
        <f t="shared" si="0"/>
        <v>-0.11975611835073274</v>
      </c>
      <c r="J56" s="2">
        <f t="shared" si="1"/>
        <v>-0.12755627166778885</v>
      </c>
    </row>
    <row r="57" spans="1:10" x14ac:dyDescent="0.35">
      <c r="A57" s="1">
        <v>44835</v>
      </c>
      <c r="B57">
        <v>138.21000699999999</v>
      </c>
      <c r="C57">
        <v>157.5</v>
      </c>
      <c r="D57">
        <v>134.36999499999999</v>
      </c>
      <c r="E57">
        <v>153.33999600000001</v>
      </c>
      <c r="F57">
        <v>152.852676</v>
      </c>
      <c r="G57">
        <v>1868139700</v>
      </c>
      <c r="I57" s="2">
        <f t="shared" si="0"/>
        <v>0.10955152668895085</v>
      </c>
      <c r="J57" s="2">
        <f t="shared" si="1"/>
        <v>0.10395590367217279</v>
      </c>
    </row>
    <row r="58" spans="1:10" x14ac:dyDescent="0.35">
      <c r="A58" s="1">
        <v>44866</v>
      </c>
      <c r="B58">
        <v>155.08000200000001</v>
      </c>
      <c r="C58">
        <v>155.449997</v>
      </c>
      <c r="D58">
        <v>134.38000500000001</v>
      </c>
      <c r="E58">
        <v>148.029999</v>
      </c>
      <c r="F58">
        <v>147.55954</v>
      </c>
      <c r="G58">
        <v>1724847700</v>
      </c>
      <c r="I58" s="2">
        <f t="shared" si="0"/>
        <v>-3.462900446702033E-2</v>
      </c>
      <c r="J58" s="2">
        <f t="shared" si="1"/>
        <v>-3.5242800196115358E-2</v>
      </c>
    </row>
    <row r="59" spans="1:10" x14ac:dyDescent="0.35">
      <c r="A59" s="1">
        <v>44896</v>
      </c>
      <c r="B59">
        <v>148.21000699999999</v>
      </c>
      <c r="C59">
        <v>150.91999799999999</v>
      </c>
      <c r="D59">
        <v>125.870003</v>
      </c>
      <c r="E59">
        <v>129.929993</v>
      </c>
      <c r="F59">
        <v>129.73191800000001</v>
      </c>
      <c r="G59">
        <v>1675657600</v>
      </c>
      <c r="I59" s="2">
        <f t="shared" si="0"/>
        <v>-0.12081646500117849</v>
      </c>
      <c r="J59" s="2">
        <f t="shared" si="1"/>
        <v>-0.12876160332147038</v>
      </c>
    </row>
    <row r="60" spans="1:10" x14ac:dyDescent="0.35">
      <c r="A60" s="1">
        <v>44927</v>
      </c>
      <c r="B60">
        <v>130.279999</v>
      </c>
      <c r="C60">
        <v>147.229996</v>
      </c>
      <c r="D60">
        <v>124.16999800000001</v>
      </c>
      <c r="E60">
        <v>144.28999300000001</v>
      </c>
      <c r="F60">
        <v>144.07002299999999</v>
      </c>
      <c r="G60">
        <v>1443652500</v>
      </c>
      <c r="I60" s="2">
        <f t="shared" si="0"/>
        <v>0.11052102844883538</v>
      </c>
      <c r="J60" s="2">
        <f t="shared" si="1"/>
        <v>0.1048293001918231</v>
      </c>
    </row>
    <row r="61" spans="1:10" x14ac:dyDescent="0.35">
      <c r="A61" s="1">
        <v>44958</v>
      </c>
      <c r="B61">
        <v>143.970001</v>
      </c>
      <c r="C61">
        <v>157.38000500000001</v>
      </c>
      <c r="D61">
        <v>141.320007</v>
      </c>
      <c r="E61">
        <v>147.41000399999999</v>
      </c>
      <c r="F61">
        <v>147.185272</v>
      </c>
      <c r="G61">
        <v>1307198900</v>
      </c>
      <c r="I61" s="2">
        <f t="shared" si="0"/>
        <v>2.1623158899613637E-2</v>
      </c>
      <c r="J61" s="2">
        <f t="shared" si="1"/>
        <v>2.1392694723193491E-2</v>
      </c>
    </row>
    <row r="62" spans="1:10" x14ac:dyDescent="0.35">
      <c r="A62" s="1">
        <v>44986</v>
      </c>
      <c r="B62">
        <v>146.83000200000001</v>
      </c>
      <c r="C62">
        <v>156.300003</v>
      </c>
      <c r="D62">
        <v>143.89999399999999</v>
      </c>
      <c r="E62">
        <v>151.60000600000001</v>
      </c>
      <c r="F62">
        <v>151.60000600000001</v>
      </c>
      <c r="G62">
        <v>322071500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D5666-D16E-4736-B62D-1FA2E7C5E5E7}">
  <dimension ref="A1:AE32"/>
  <sheetViews>
    <sheetView topLeftCell="H1" workbookViewId="0">
      <selection activeCell="B4" sqref="B4"/>
    </sheetView>
  </sheetViews>
  <sheetFormatPr defaultRowHeight="14.5" x14ac:dyDescent="0.35"/>
  <cols>
    <col min="1" max="1" width="21.08984375" customWidth="1"/>
  </cols>
  <sheetData>
    <row r="1" spans="1:31" ht="58" x14ac:dyDescent="0.35">
      <c r="A1" s="5" t="s">
        <v>47</v>
      </c>
      <c r="B1">
        <f ca="1">AVERAGE(INDIRECT(B$2&amp;"!I:I"))</f>
        <v>2.6625745190410121E-2</v>
      </c>
      <c r="C1">
        <f t="shared" ref="C1:AE1" ca="1" si="0">IFERROR(AVERAGE(INDIRECT("'"&amp;C$2&amp;"'"&amp;"!I:I")),"")</f>
        <v>9.1219311544502163E-3</v>
      </c>
      <c r="D1">
        <f t="shared" ca="1" si="0"/>
        <v>1.6242882563500271E-2</v>
      </c>
      <c r="E1">
        <f t="shared" ca="1" si="0"/>
        <v>9.2258176687554788E-3</v>
      </c>
      <c r="F1">
        <f t="shared" ca="1" si="0"/>
        <v>1.7338177022143322E-2</v>
      </c>
      <c r="G1">
        <f t="shared" ca="1" si="0"/>
        <v>9.4517790288608551E-3</v>
      </c>
      <c r="H1">
        <f t="shared" ca="1" si="0"/>
        <v>2.1331538969240546E-3</v>
      </c>
      <c r="I1">
        <f t="shared" ca="1" si="0"/>
        <v>7.659416643349086E-2</v>
      </c>
      <c r="J1">
        <f t="shared" ca="1" si="0"/>
        <v>6.5500584152940397E-3</v>
      </c>
      <c r="K1">
        <f t="shared" ca="1" si="0"/>
        <v>2.1573710400106909E-2</v>
      </c>
      <c r="L1">
        <f t="shared" ca="1" si="0"/>
        <v>3.181174508664919E-2</v>
      </c>
      <c r="M1">
        <f t="shared" ca="1" si="0"/>
        <v>1.2897164113166789E-2</v>
      </c>
      <c r="N1">
        <f t="shared" ca="1" si="0"/>
        <v>7.6439689058821125E-3</v>
      </c>
      <c r="O1">
        <f t="shared" ca="1" si="0"/>
        <v>3.7575726852050783E-3</v>
      </c>
      <c r="P1">
        <f t="shared" ca="1" si="0"/>
        <v>6.320958808179597E-2</v>
      </c>
      <c r="Q1">
        <f t="shared" ca="1" si="0"/>
        <v>1.0949456753394598E-2</v>
      </c>
      <c r="R1">
        <f t="shared" ca="1" si="0"/>
        <v>1.5727099516680224E-2</v>
      </c>
      <c r="S1" t="str">
        <f t="shared" ca="1" si="0"/>
        <v/>
      </c>
      <c r="T1" t="str">
        <f t="shared" ca="1" si="0"/>
        <v/>
      </c>
      <c r="U1" t="str">
        <f t="shared" ca="1" si="0"/>
        <v/>
      </c>
      <c r="V1" t="str">
        <f t="shared" ca="1" si="0"/>
        <v/>
      </c>
      <c r="W1" t="str">
        <f t="shared" ca="1" si="0"/>
        <v/>
      </c>
      <c r="X1" t="str">
        <f t="shared" ca="1" si="0"/>
        <v/>
      </c>
      <c r="Y1" t="str">
        <f t="shared" ca="1" si="0"/>
        <v/>
      </c>
      <c r="Z1" t="str">
        <f t="shared" ca="1" si="0"/>
        <v/>
      </c>
      <c r="AA1" t="str">
        <f t="shared" ca="1" si="0"/>
        <v/>
      </c>
      <c r="AB1" t="str">
        <f t="shared" ca="1" si="0"/>
        <v/>
      </c>
      <c r="AC1" t="str">
        <f t="shared" ca="1" si="0"/>
        <v/>
      </c>
      <c r="AD1" t="str">
        <f t="shared" ca="1" si="0"/>
        <v/>
      </c>
      <c r="AE1" t="str">
        <f t="shared" ca="1" si="0"/>
        <v/>
      </c>
    </row>
    <row r="2" spans="1:31" x14ac:dyDescent="0.35">
      <c r="B2" t="str" cm="1">
        <f t="array" aca="1" ref="B2" ca="1">INDEX($A$3:$A$32,COLUMN()-1)</f>
        <v>AAPL</v>
      </c>
      <c r="C2" t="str" cm="1">
        <f t="array" aca="1" ref="C2" ca="1">INDEX($A$3:$A$32,COLUMN()-1)</f>
        <v>AMT</v>
      </c>
      <c r="D2" t="str" cm="1">
        <f t="array" aca="1" ref="D2" ca="1">INDEX($A$3:$A$32,COLUMN()-1)</f>
        <v>BHP</v>
      </c>
      <c r="E2" t="str" cm="1">
        <f t="array" aca="1" ref="E2" ca="1">INDEX($A$3:$A$32,COLUMN()-1)</f>
        <v>BRK-A</v>
      </c>
      <c r="F2" t="str" cm="1">
        <f t="array" aca="1" ref="F2" ca="1">INDEX($A$3:$A$32,COLUMN()-1)</f>
        <v>EBR</v>
      </c>
      <c r="G2" t="str" cm="1">
        <f t="array" aca="1" ref="G2" ca="1">INDEX($A$3:$A$32,COLUMN()-1)</f>
        <v>HDB</v>
      </c>
      <c r="H2" t="str" cm="1">
        <f t="array" aca="1" ref="H2" ca="1">INDEX($A$3:$A$32,COLUMN()-1)</f>
        <v>HYG</v>
      </c>
      <c r="I2" t="str" cm="1">
        <f t="array" aca="1" ref="I2" ca="1">INDEX($A$3:$A$32,COLUMN()-1)</f>
        <v>ISEE</v>
      </c>
      <c r="J2" t="str" cm="1">
        <f t="array" aca="1" ref="J2" ca="1">INDEX($A$3:$A$32,COLUMN()-1)</f>
        <v>JNJ</v>
      </c>
      <c r="K2" t="str" cm="1">
        <f t="array" aca="1" ref="K2" ca="1">INDEX($A$3:$A$32,COLUMN()-1)</f>
        <v>LVMUY</v>
      </c>
      <c r="L2" t="str" cm="1">
        <f t="array" aca="1" ref="L2" ca="1">INDEX($A$3:$A$32,COLUMN()-1)</f>
        <v>MMAT</v>
      </c>
      <c r="M2" t="str" cm="1">
        <f t="array" aca="1" ref="M2" ca="1">INDEX($A$3:$A$32,COLUMN()-1)</f>
        <v>PG</v>
      </c>
      <c r="N2" t="str" cm="1">
        <f t="array" aca="1" ref="N2" ca="1">INDEX($A$3:$A$32,COLUMN()-1)</f>
        <v>RHHBY</v>
      </c>
      <c r="O2" t="str" cm="1">
        <f t="array" aca="1" ref="O2" ca="1">INDEX($A$3:$A$32,COLUMN()-1)</f>
        <v>TCEHY</v>
      </c>
      <c r="P2" t="str" cm="1">
        <f t="array" aca="1" ref="P2" ca="1">INDEX($A$3:$A$32,COLUMN()-1)</f>
        <v>TSLA</v>
      </c>
      <c r="Q2" t="str" cm="1">
        <f t="array" aca="1" ref="Q2" ca="1">INDEX($A$3:$A$32,COLUMN()-1)</f>
        <v>WMT</v>
      </c>
      <c r="R2" t="str" cm="1">
        <f t="array" aca="1" ref="R2" ca="1">INDEX($A$3:$A$32,COLUMN()-1)</f>
        <v>XOM</v>
      </c>
      <c r="S2" t="str" cm="1">
        <f t="array" aca="1" ref="S2" ca="1">INDEX($A$3:$A$32,COLUMN()-1)</f>
        <v/>
      </c>
      <c r="T2" t="str" cm="1">
        <f t="array" aca="1" ref="T2" ca="1">INDEX($A$3:$A$32,COLUMN()-1)</f>
        <v/>
      </c>
      <c r="U2" t="str" cm="1">
        <f t="array" aca="1" ref="U2" ca="1">INDEX($A$3:$A$32,COLUMN()-1)</f>
        <v/>
      </c>
      <c r="V2" t="str" cm="1">
        <f t="array" aca="1" ref="V2" ca="1">INDEX($A$3:$A$32,COLUMN()-1)</f>
        <v/>
      </c>
      <c r="W2" t="str" cm="1">
        <f t="array" aca="1" ref="W2" ca="1">INDEX($A$3:$A$32,COLUMN()-1)</f>
        <v/>
      </c>
      <c r="X2" t="str" cm="1">
        <f t="array" aca="1" ref="X2" ca="1">INDEX($A$3:$A$32,COLUMN()-1)</f>
        <v/>
      </c>
      <c r="Y2" t="str" cm="1">
        <f t="array" aca="1" ref="Y2" ca="1">INDEX($A$3:$A$32,COLUMN()-1)</f>
        <v/>
      </c>
      <c r="Z2" t="str" cm="1">
        <f t="array" aca="1" ref="Z2" ca="1">INDEX($A$3:$A$32,COLUMN()-1)</f>
        <v/>
      </c>
      <c r="AA2" t="str" cm="1">
        <f t="array" aca="1" ref="AA2" ca="1">INDEX($A$3:$A$32,COLUMN()-1)</f>
        <v/>
      </c>
      <c r="AB2" t="str" cm="1">
        <f t="array" aca="1" ref="AB2" ca="1">INDEX($A$3:$A$32,COLUMN()-1)</f>
        <v/>
      </c>
      <c r="AC2" t="str" cm="1">
        <f t="array" aca="1" ref="AC2" ca="1">INDEX($A$3:$A$32,COLUMN()-1)</f>
        <v/>
      </c>
      <c r="AD2" t="str" cm="1">
        <f t="array" aca="1" ref="AD2" ca="1">INDEX($A$3:$A$32,COLUMN()-1)</f>
        <v/>
      </c>
      <c r="AE2" t="str" cm="1">
        <f t="array" aca="1" ref="AE2" ca="1">INDEX($A$3:$A$32,COLUMN()-1)</f>
        <v/>
      </c>
    </row>
    <row r="3" spans="1:31" x14ac:dyDescent="0.35">
      <c r="A3" t="str">
        <f ca="1">TRIM(LEFT(TRIM(_xlfn.TEXTJOIN(" ",FALSE,'README:^TYX'!$M$1)),FIND(" ",TRIM(_xlfn.TEXTJOIN(" ",FALSE,'README:^TYX'!$M$1)))-1))</f>
        <v>AAPL</v>
      </c>
      <c r="B3">
        <f t="shared" ref="B3:B19" ca="1" si="1">IFERROR(_xlfn.COVARIANCE.S(INDIRECT("'"&amp;$A3&amp;"'"&amp;"!I:I"),INDIRECT("'"&amp;B$2&amp;"'"&amp;"!I:I")),"")</f>
        <v>8.8349927579545028E-3</v>
      </c>
      <c r="C3">
        <f t="shared" ref="C3:R18" ca="1" si="2">IFERROR(_xlfn.COVARIANCE.S(INDIRECT("'"&amp;$A3&amp;"'"&amp;"!I:I"),INDIRECT("'"&amp;C$2&amp;"'"&amp;"!I:I")),"")</f>
        <v>1.6713116937896613E-3</v>
      </c>
      <c r="D3">
        <f t="shared" ca="1" si="2"/>
        <v>3.0927480009599441E-3</v>
      </c>
      <c r="E3">
        <f t="shared" ca="1" si="2"/>
        <v>2.897562657843091E-3</v>
      </c>
      <c r="F3">
        <f t="shared" ca="1" si="2"/>
        <v>1.703353750793011E-3</v>
      </c>
      <c r="G3">
        <f t="shared" ca="1" si="2"/>
        <v>1.585368590894485E-3</v>
      </c>
      <c r="H3">
        <f t="shared" ca="1" si="2"/>
        <v>1.5476324272253011E-3</v>
      </c>
      <c r="I3">
        <f t="shared" ca="1" si="2"/>
        <v>6.9431181388032292E-3</v>
      </c>
      <c r="J3">
        <f t="shared" ca="1" si="2"/>
        <v>1.780471923277023E-3</v>
      </c>
      <c r="K3">
        <f t="shared" ca="1" si="2"/>
        <v>3.6073112164393207E-3</v>
      </c>
      <c r="L3">
        <f t="shared" ca="1" si="2"/>
        <v>3.6796264949992231E-3</v>
      </c>
      <c r="M3">
        <f t="shared" ca="1" si="2"/>
        <v>1.5366702758896121E-3</v>
      </c>
      <c r="N3">
        <f t="shared" ca="1" si="2"/>
        <v>1.6625697129637165E-3</v>
      </c>
      <c r="O3">
        <f t="shared" ca="1" si="2"/>
        <v>3.6470856285414267E-5</v>
      </c>
      <c r="P3">
        <f t="shared" ca="1" si="2"/>
        <v>1.248981689773356E-2</v>
      </c>
      <c r="Q3">
        <f t="shared" ca="1" si="2"/>
        <v>2.243491018385706E-3</v>
      </c>
      <c r="R3">
        <f t="shared" ca="1" si="2"/>
        <v>2.876861374199677E-3</v>
      </c>
      <c r="S3" t="str">
        <f t="shared" ref="S3:AE18" ca="1" si="3">IFERROR(_xlfn.COVARIANCE.S(INDIRECT("'"&amp;$A3&amp;"'"&amp;"!I:I"),INDIRECT("'"&amp;S$2&amp;"'"&amp;"!I:I")),"")</f>
        <v/>
      </c>
      <c r="T3" t="str">
        <f t="shared" ca="1" si="3"/>
        <v/>
      </c>
      <c r="U3" t="str">
        <f t="shared" ca="1" si="3"/>
        <v/>
      </c>
      <c r="V3" t="str">
        <f t="shared" ca="1" si="3"/>
        <v/>
      </c>
      <c r="W3" t="str">
        <f t="shared" ca="1" si="3"/>
        <v/>
      </c>
      <c r="X3" t="str">
        <f t="shared" ca="1" si="3"/>
        <v/>
      </c>
      <c r="Y3" t="str">
        <f t="shared" ca="1" si="3"/>
        <v/>
      </c>
      <c r="Z3" t="str">
        <f t="shared" ca="1" si="3"/>
        <v/>
      </c>
      <c r="AA3" t="str">
        <f t="shared" ca="1" si="3"/>
        <v/>
      </c>
      <c r="AB3" t="str">
        <f t="shared" ca="1" si="3"/>
        <v/>
      </c>
      <c r="AC3" t="str">
        <f t="shared" ca="1" si="3"/>
        <v/>
      </c>
      <c r="AD3" t="str">
        <f t="shared" ca="1" si="3"/>
        <v/>
      </c>
      <c r="AE3" t="str">
        <f t="shared" ca="1" si="3"/>
        <v/>
      </c>
    </row>
    <row r="4" spans="1:31" x14ac:dyDescent="0.35">
      <c r="A4" t="str">
        <f ca="1">IFERROR(TRIM(MID(_xlfn.TEXTJOIN(" ",FALSE,'README:^TYX'!$M$1),FIND(" "&amp;$A3&amp;" ",_xlfn.TEXTJOIN(" ",FALSE,'README:^TYX'!$M$1))+LEN($A3)+2,FIND(" ",_xlfn.TEXTJOIN(" ",FALSE,'README:^TYX'!$M$1),FIND(" "&amp;$A3&amp;" ",_xlfn.TEXTJOIN(" ",FALSE,'README:^TYX'!$M$1))+LEN($A3)+2)-FIND(" "&amp;$A3&amp;" ",_xlfn.TEXTJOIN(" ",FALSE,'README:^TYX'!$M$1))-LEN($A3)-2)),"")</f>
        <v>AMT</v>
      </c>
      <c r="B4">
        <f t="shared" ca="1" si="1"/>
        <v>1.6713116937896613E-3</v>
      </c>
      <c r="C4">
        <f t="shared" ca="1" si="2"/>
        <v>4.2320199490966156E-3</v>
      </c>
      <c r="D4">
        <f t="shared" ca="1" si="2"/>
        <v>1.6251389282800502E-3</v>
      </c>
      <c r="E4">
        <f t="shared" ca="1" si="2"/>
        <v>9.4310679021456715E-4</v>
      </c>
      <c r="F4">
        <f t="shared" ca="1" si="2"/>
        <v>3.9490916714134223E-3</v>
      </c>
      <c r="G4">
        <f t="shared" ca="1" si="2"/>
        <v>8.7697329271922459E-4</v>
      </c>
      <c r="H4">
        <f t="shared" ca="1" si="2"/>
        <v>8.6476947850490328E-4</v>
      </c>
      <c r="I4">
        <f t="shared" ca="1" si="2"/>
        <v>-6.1206709605274854E-4</v>
      </c>
      <c r="J4">
        <f t="shared" ca="1" si="2"/>
        <v>1.1378627456623733E-3</v>
      </c>
      <c r="K4">
        <f t="shared" ca="1" si="2"/>
        <v>1.5270417583665514E-3</v>
      </c>
      <c r="L4">
        <f t="shared" ca="1" si="2"/>
        <v>2.367885827090666E-3</v>
      </c>
      <c r="M4">
        <f t="shared" ca="1" si="2"/>
        <v>1.3262762228190552E-3</v>
      </c>
      <c r="N4">
        <f t="shared" ca="1" si="2"/>
        <v>1.2948133332895755E-3</v>
      </c>
      <c r="O4">
        <f t="shared" ca="1" si="2"/>
        <v>9.2977955903199782E-4</v>
      </c>
      <c r="P4">
        <f t="shared" ca="1" si="2"/>
        <v>2.2255856011484669E-3</v>
      </c>
      <c r="Q4">
        <f t="shared" ca="1" si="2"/>
        <v>1.051259201131448E-3</v>
      </c>
      <c r="R4">
        <f t="shared" ca="1" si="2"/>
        <v>4.2572631131602062E-4</v>
      </c>
      <c r="S4" t="str">
        <f t="shared" ca="1" si="3"/>
        <v/>
      </c>
      <c r="T4" t="str">
        <f t="shared" ca="1" si="3"/>
        <v/>
      </c>
      <c r="U4" t="str">
        <f t="shared" ca="1" si="3"/>
        <v/>
      </c>
      <c r="V4" t="str">
        <f t="shared" ca="1" si="3"/>
        <v/>
      </c>
      <c r="W4" t="str">
        <f t="shared" ca="1" si="3"/>
        <v/>
      </c>
      <c r="X4" t="str">
        <f t="shared" ca="1" si="3"/>
        <v/>
      </c>
      <c r="Y4" t="str">
        <f t="shared" ca="1" si="3"/>
        <v/>
      </c>
      <c r="Z4" t="str">
        <f t="shared" ca="1" si="3"/>
        <v/>
      </c>
      <c r="AA4" t="str">
        <f t="shared" ca="1" si="3"/>
        <v/>
      </c>
      <c r="AB4" t="str">
        <f t="shared" ca="1" si="3"/>
        <v/>
      </c>
      <c r="AC4" t="str">
        <f t="shared" ca="1" si="3"/>
        <v/>
      </c>
      <c r="AD4" t="str">
        <f t="shared" ca="1" si="3"/>
        <v/>
      </c>
      <c r="AE4" t="str">
        <f t="shared" ca="1" si="3"/>
        <v/>
      </c>
    </row>
    <row r="5" spans="1:31" x14ac:dyDescent="0.35">
      <c r="A5" t="str">
        <f ca="1">IFERROR(TRIM(MID(_xlfn.TEXTJOIN(" ",FALSE,'README:^TYX'!$M$1),FIND(" "&amp;$A4&amp;" ",_xlfn.TEXTJOIN(" ",FALSE,'README:^TYX'!$M$1))+LEN($A4)+2,FIND(" ",_xlfn.TEXTJOIN(" ",FALSE,'README:^TYX'!$M$1),FIND(" "&amp;$A4&amp;" ",_xlfn.TEXTJOIN(" ",FALSE,'README:^TYX'!$M$1))+LEN($A4)+2)-FIND(" "&amp;$A4&amp;" ",_xlfn.TEXTJOIN(" ",FALSE,'README:^TYX'!$M$1))-LEN($A4)-2)),"")</f>
        <v>BHP</v>
      </c>
      <c r="B5">
        <f t="shared" ca="1" si="1"/>
        <v>3.0927480009599441E-3</v>
      </c>
      <c r="C5">
        <f t="shared" ca="1" si="2"/>
        <v>1.6251389282800502E-3</v>
      </c>
      <c r="D5">
        <f t="shared" ca="1" si="2"/>
        <v>9.1898979747665269E-3</v>
      </c>
      <c r="E5">
        <f t="shared" ca="1" si="2"/>
        <v>2.8159937798146852E-3</v>
      </c>
      <c r="F5">
        <f t="shared" ca="1" si="2"/>
        <v>3.9227060114222449E-3</v>
      </c>
      <c r="G5">
        <f t="shared" ca="1" si="2"/>
        <v>3.2504464689738408E-3</v>
      </c>
      <c r="H5">
        <f t="shared" ca="1" si="2"/>
        <v>1.3835460886479018E-3</v>
      </c>
      <c r="I5">
        <f t="shared" ca="1" si="2"/>
        <v>1.6280689854210374E-3</v>
      </c>
      <c r="J5">
        <f t="shared" ca="1" si="2"/>
        <v>1.7679296736835648E-3</v>
      </c>
      <c r="K5">
        <f t="shared" ca="1" si="2"/>
        <v>5.154572388739038E-3</v>
      </c>
      <c r="L5">
        <f t="shared" ca="1" si="2"/>
        <v>1.211785628310659E-2</v>
      </c>
      <c r="M5">
        <f t="shared" ca="1" si="2"/>
        <v>9.1782822951495531E-4</v>
      </c>
      <c r="N5">
        <f t="shared" ca="1" si="2"/>
        <v>1.2884355333067832E-3</v>
      </c>
      <c r="O5">
        <f t="shared" ca="1" si="2"/>
        <v>3.2493748519132671E-3</v>
      </c>
      <c r="P5">
        <f t="shared" ca="1" si="2"/>
        <v>4.1646316762542403E-3</v>
      </c>
      <c r="Q5">
        <f t="shared" ca="1" si="2"/>
        <v>7.3478203503209464E-4</v>
      </c>
      <c r="R5">
        <f t="shared" ca="1" si="2"/>
        <v>4.2970297673805254E-3</v>
      </c>
      <c r="S5" t="str">
        <f t="shared" ca="1" si="3"/>
        <v/>
      </c>
      <c r="T5" t="str">
        <f t="shared" ca="1" si="3"/>
        <v/>
      </c>
      <c r="U5" t="str">
        <f t="shared" ca="1" si="3"/>
        <v/>
      </c>
      <c r="V5" t="str">
        <f t="shared" ca="1" si="3"/>
        <v/>
      </c>
      <c r="W5" t="str">
        <f t="shared" ca="1" si="3"/>
        <v/>
      </c>
      <c r="X5" t="str">
        <f t="shared" ca="1" si="3"/>
        <v/>
      </c>
      <c r="Y5" t="str">
        <f t="shared" ca="1" si="3"/>
        <v/>
      </c>
      <c r="Z5" t="str">
        <f t="shared" ca="1" si="3"/>
        <v/>
      </c>
      <c r="AA5" t="str">
        <f t="shared" ca="1" si="3"/>
        <v/>
      </c>
      <c r="AB5" t="str">
        <f t="shared" ca="1" si="3"/>
        <v/>
      </c>
      <c r="AC5" t="str">
        <f t="shared" ca="1" si="3"/>
        <v/>
      </c>
      <c r="AD5" t="str">
        <f t="shared" ca="1" si="3"/>
        <v/>
      </c>
      <c r="AE5" t="str">
        <f t="shared" ca="1" si="3"/>
        <v/>
      </c>
    </row>
    <row r="6" spans="1:31" x14ac:dyDescent="0.35">
      <c r="A6" t="str">
        <f ca="1">IFERROR(TRIM(MID(_xlfn.TEXTJOIN(" ",FALSE,'README:^TYX'!$M$1),FIND(" "&amp;$A5&amp;" ",_xlfn.TEXTJOIN(" ",FALSE,'README:^TYX'!$M$1))+LEN($A5)+2,FIND(" ",_xlfn.TEXTJOIN(" ",FALSE,'README:^TYX'!$M$1),FIND(" "&amp;$A5&amp;" ",_xlfn.TEXTJOIN(" ",FALSE,'README:^TYX'!$M$1))+LEN($A5)+2)-FIND(" "&amp;$A5&amp;" ",_xlfn.TEXTJOIN(" ",FALSE,'README:^TYX'!$M$1))-LEN($A5)-2)),"")</f>
        <v>BRK-A</v>
      </c>
      <c r="B6">
        <f t="shared" ca="1" si="1"/>
        <v>2.897562657843091E-3</v>
      </c>
      <c r="C6">
        <f t="shared" ca="1" si="2"/>
        <v>9.4310679021456715E-4</v>
      </c>
      <c r="D6">
        <f t="shared" ca="1" si="2"/>
        <v>2.8159937798146852E-3</v>
      </c>
      <c r="E6">
        <f t="shared" ca="1" si="2"/>
        <v>3.6169616669140406E-3</v>
      </c>
      <c r="F6">
        <f t="shared" ca="1" si="2"/>
        <v>2.6661836689612058E-3</v>
      </c>
      <c r="G6">
        <f t="shared" ca="1" si="2"/>
        <v>2.3168170964368126E-3</v>
      </c>
      <c r="H6">
        <f t="shared" ca="1" si="2"/>
        <v>1.1119943322657109E-3</v>
      </c>
      <c r="I6">
        <f t="shared" ca="1" si="2"/>
        <v>3.3830390495123578E-3</v>
      </c>
      <c r="J6">
        <f t="shared" ca="1" si="2"/>
        <v>1.8621401194247682E-3</v>
      </c>
      <c r="K6">
        <f t="shared" ca="1" si="2"/>
        <v>2.6705185749117425E-3</v>
      </c>
      <c r="L6">
        <f t="shared" ca="1" si="2"/>
        <v>3.9235219234952361E-3</v>
      </c>
      <c r="M6">
        <f t="shared" ca="1" si="2"/>
        <v>1.1979885982266107E-3</v>
      </c>
      <c r="N6">
        <f t="shared" ca="1" si="2"/>
        <v>1.0595292674051096E-3</v>
      </c>
      <c r="O6">
        <f t="shared" ca="1" si="2"/>
        <v>1.4387459485301144E-4</v>
      </c>
      <c r="P6">
        <f t="shared" ca="1" si="2"/>
        <v>4.7087197733451068E-3</v>
      </c>
      <c r="Q6">
        <f t="shared" ca="1" si="2"/>
        <v>1.7435128846365884E-3</v>
      </c>
      <c r="R6">
        <f t="shared" ca="1" si="2"/>
        <v>3.0843151765571849E-3</v>
      </c>
      <c r="S6" t="str">
        <f t="shared" ca="1" si="3"/>
        <v/>
      </c>
      <c r="T6" t="str">
        <f t="shared" ca="1" si="3"/>
        <v/>
      </c>
      <c r="U6" t="str">
        <f t="shared" ca="1" si="3"/>
        <v/>
      </c>
      <c r="V6" t="str">
        <f t="shared" ca="1" si="3"/>
        <v/>
      </c>
      <c r="W6" t="str">
        <f t="shared" ca="1" si="3"/>
        <v/>
      </c>
      <c r="X6" t="str">
        <f t="shared" ca="1" si="3"/>
        <v/>
      </c>
      <c r="Y6" t="str">
        <f t="shared" ca="1" si="3"/>
        <v/>
      </c>
      <c r="Z6" t="str">
        <f t="shared" ca="1" si="3"/>
        <v/>
      </c>
      <c r="AA6" t="str">
        <f t="shared" ca="1" si="3"/>
        <v/>
      </c>
      <c r="AB6" t="str">
        <f t="shared" ca="1" si="3"/>
        <v/>
      </c>
      <c r="AC6" t="str">
        <f t="shared" ca="1" si="3"/>
        <v/>
      </c>
      <c r="AD6" t="str">
        <f t="shared" ca="1" si="3"/>
        <v/>
      </c>
      <c r="AE6" t="str">
        <f t="shared" ca="1" si="3"/>
        <v/>
      </c>
    </row>
    <row r="7" spans="1:31" x14ac:dyDescent="0.35">
      <c r="A7" t="str">
        <f ca="1">IFERROR(TRIM(MID(_xlfn.TEXTJOIN(" ",FALSE,'README:^TYX'!$M$1),FIND(" "&amp;$A6&amp;" ",_xlfn.TEXTJOIN(" ",FALSE,'README:^TYX'!$M$1))+LEN($A6)+2,FIND(" ",_xlfn.TEXTJOIN(" ",FALSE,'README:^TYX'!$M$1),FIND(" "&amp;$A6&amp;" ",_xlfn.TEXTJOIN(" ",FALSE,'README:^TYX'!$M$1))+LEN($A6)+2)-FIND(" "&amp;$A6&amp;" ",_xlfn.TEXTJOIN(" ",FALSE,'README:^TYX'!$M$1))-LEN($A6)-2)),"")</f>
        <v>EBR</v>
      </c>
      <c r="B7">
        <f t="shared" ca="1" si="1"/>
        <v>1.703353750793011E-3</v>
      </c>
      <c r="C7">
        <f t="shared" ca="1" si="2"/>
        <v>3.9490916714134223E-3</v>
      </c>
      <c r="D7">
        <f t="shared" ca="1" si="2"/>
        <v>3.9227060114222449E-3</v>
      </c>
      <c r="E7">
        <f t="shared" ca="1" si="2"/>
        <v>2.6661836689612058E-3</v>
      </c>
      <c r="F7">
        <f t="shared" ca="1" si="2"/>
        <v>3.2586084404818715E-2</v>
      </c>
      <c r="G7">
        <f t="shared" ca="1" si="2"/>
        <v>8.0662807015577181E-4</v>
      </c>
      <c r="H7">
        <f t="shared" ca="1" si="2"/>
        <v>1.8752977905461007E-3</v>
      </c>
      <c r="I7">
        <f t="shared" ca="1" si="2"/>
        <v>3.5313195696784639E-3</v>
      </c>
      <c r="J7">
        <f t="shared" ca="1" si="2"/>
        <v>2.4167238054250239E-3</v>
      </c>
      <c r="K7">
        <f t="shared" ca="1" si="2"/>
        <v>1.6257217422007365E-3</v>
      </c>
      <c r="L7">
        <f t="shared" ca="1" si="2"/>
        <v>9.2388619100474828E-3</v>
      </c>
      <c r="M7">
        <f t="shared" ca="1" si="2"/>
        <v>2.5507625060223328E-3</v>
      </c>
      <c r="N7">
        <f t="shared" ca="1" si="2"/>
        <v>2.17159437465001E-3</v>
      </c>
      <c r="O7">
        <f t="shared" ca="1" si="2"/>
        <v>-2.764987566269572E-3</v>
      </c>
      <c r="P7">
        <f t="shared" ca="1" si="2"/>
        <v>1.5704609746606257E-3</v>
      </c>
      <c r="Q7">
        <f t="shared" ca="1" si="2"/>
        <v>1.6051778618412017E-3</v>
      </c>
      <c r="R7">
        <f t="shared" ca="1" si="2"/>
        <v>4.0777057809872029E-3</v>
      </c>
      <c r="S7" t="str">
        <f t="shared" ca="1" si="3"/>
        <v/>
      </c>
      <c r="T7" t="str">
        <f t="shared" ca="1" si="3"/>
        <v/>
      </c>
      <c r="U7" t="str">
        <f t="shared" ca="1" si="3"/>
        <v/>
      </c>
      <c r="V7" t="str">
        <f t="shared" ca="1" si="3"/>
        <v/>
      </c>
      <c r="W7" t="str">
        <f t="shared" ca="1" si="3"/>
        <v/>
      </c>
      <c r="X7" t="str">
        <f t="shared" ca="1" si="3"/>
        <v/>
      </c>
      <c r="Y7" t="str">
        <f t="shared" ca="1" si="3"/>
        <v/>
      </c>
      <c r="Z7" t="str">
        <f t="shared" ca="1" si="3"/>
        <v/>
      </c>
      <c r="AA7" t="str">
        <f t="shared" ca="1" si="3"/>
        <v/>
      </c>
      <c r="AB7" t="str">
        <f t="shared" ca="1" si="3"/>
        <v/>
      </c>
      <c r="AC7" t="str">
        <f t="shared" ca="1" si="3"/>
        <v/>
      </c>
      <c r="AD7" t="str">
        <f t="shared" ca="1" si="3"/>
        <v/>
      </c>
      <c r="AE7" t="str">
        <f t="shared" ca="1" si="3"/>
        <v/>
      </c>
    </row>
    <row r="8" spans="1:31" x14ac:dyDescent="0.35">
      <c r="A8" t="str">
        <f ca="1">IFERROR(TRIM(MID(_xlfn.TEXTJOIN(" ",FALSE,'README:^TYX'!$M$1),FIND(" "&amp;$A7&amp;" ",_xlfn.TEXTJOIN(" ",FALSE,'README:^TYX'!$M$1))+LEN($A7)+2,FIND(" ",_xlfn.TEXTJOIN(" ",FALSE,'README:^TYX'!$M$1),FIND(" "&amp;$A7&amp;" ",_xlfn.TEXTJOIN(" ",FALSE,'README:^TYX'!$M$1))+LEN($A7)+2)-FIND(" "&amp;$A7&amp;" ",_xlfn.TEXTJOIN(" ",FALSE,'README:^TYX'!$M$1))-LEN($A7)-2)),"")</f>
        <v>HDB</v>
      </c>
      <c r="B8">
        <f t="shared" ca="1" si="1"/>
        <v>1.585368590894485E-3</v>
      </c>
      <c r="C8">
        <f t="shared" ca="1" si="2"/>
        <v>8.7697329271922459E-4</v>
      </c>
      <c r="D8">
        <f t="shared" ca="1" si="2"/>
        <v>3.2504464689738408E-3</v>
      </c>
      <c r="E8">
        <f t="shared" ca="1" si="2"/>
        <v>2.3168170964368126E-3</v>
      </c>
      <c r="F8">
        <f t="shared" ca="1" si="2"/>
        <v>8.0662807015577181E-4</v>
      </c>
      <c r="G8">
        <f t="shared" ca="1" si="2"/>
        <v>7.1928610684285103E-3</v>
      </c>
      <c r="H8">
        <f t="shared" ca="1" si="2"/>
        <v>1.1719890998631106E-3</v>
      </c>
      <c r="I8">
        <f t="shared" ca="1" si="2"/>
        <v>5.861590216048102E-3</v>
      </c>
      <c r="J8">
        <f t="shared" ca="1" si="2"/>
        <v>8.7828686260116794E-4</v>
      </c>
      <c r="K8">
        <f t="shared" ca="1" si="2"/>
        <v>2.9829416413536631E-3</v>
      </c>
      <c r="L8">
        <f t="shared" ca="1" si="2"/>
        <v>8.3498834353386304E-3</v>
      </c>
      <c r="M8">
        <f t="shared" ca="1" si="2"/>
        <v>7.4790330333285879E-4</v>
      </c>
      <c r="N8">
        <f t="shared" ca="1" si="2"/>
        <v>3.4772271206206129E-4</v>
      </c>
      <c r="O8">
        <f t="shared" ca="1" si="2"/>
        <v>2.2237076088886475E-3</v>
      </c>
      <c r="P8">
        <f t="shared" ca="1" si="2"/>
        <v>3.5065825193827779E-3</v>
      </c>
      <c r="Q8">
        <f t="shared" ca="1" si="2"/>
        <v>3.2539603891500933E-4</v>
      </c>
      <c r="R8">
        <f t="shared" ca="1" si="2"/>
        <v>3.6275083934408031E-3</v>
      </c>
      <c r="S8" t="str">
        <f t="shared" ca="1" si="3"/>
        <v/>
      </c>
      <c r="T8" t="str">
        <f t="shared" ca="1" si="3"/>
        <v/>
      </c>
      <c r="U8" t="str">
        <f t="shared" ca="1" si="3"/>
        <v/>
      </c>
      <c r="V8" t="str">
        <f t="shared" ca="1" si="3"/>
        <v/>
      </c>
      <c r="W8" t="str">
        <f t="shared" ca="1" si="3"/>
        <v/>
      </c>
      <c r="X8" t="str">
        <f t="shared" ca="1" si="3"/>
        <v/>
      </c>
      <c r="Y8" t="str">
        <f t="shared" ca="1" si="3"/>
        <v/>
      </c>
      <c r="Z8" t="str">
        <f t="shared" ca="1" si="3"/>
        <v/>
      </c>
      <c r="AA8" t="str">
        <f t="shared" ca="1" si="3"/>
        <v/>
      </c>
      <c r="AB8" t="str">
        <f t="shared" ca="1" si="3"/>
        <v/>
      </c>
      <c r="AC8" t="str">
        <f t="shared" ca="1" si="3"/>
        <v/>
      </c>
      <c r="AD8" t="str">
        <f t="shared" ca="1" si="3"/>
        <v/>
      </c>
      <c r="AE8" t="str">
        <f t="shared" ca="1" si="3"/>
        <v/>
      </c>
    </row>
    <row r="9" spans="1:31" x14ac:dyDescent="0.35">
      <c r="A9" t="str">
        <f ca="1">IFERROR(TRIM(MID(_xlfn.TEXTJOIN(" ",FALSE,'README:^TYX'!$M$1),FIND(" "&amp;$A8&amp;" ",_xlfn.TEXTJOIN(" ",FALSE,'README:^TYX'!$M$1))+LEN($A8)+2,FIND(" ",_xlfn.TEXTJOIN(" ",FALSE,'README:^TYX'!$M$1),FIND(" "&amp;$A8&amp;" ",_xlfn.TEXTJOIN(" ",FALSE,'README:^TYX'!$M$1))+LEN($A8)+2)-FIND(" "&amp;$A8&amp;" ",_xlfn.TEXTJOIN(" ",FALSE,'README:^TYX'!$M$1))-LEN($A8)-2)),"")</f>
        <v>HYG</v>
      </c>
      <c r="B9">
        <f t="shared" ca="1" si="1"/>
        <v>1.5476324272253011E-3</v>
      </c>
      <c r="C9">
        <f t="shared" ca="1" si="2"/>
        <v>8.6476947850490328E-4</v>
      </c>
      <c r="D9">
        <f t="shared" ca="1" si="2"/>
        <v>1.3835460886479018E-3</v>
      </c>
      <c r="E9">
        <f t="shared" ca="1" si="2"/>
        <v>1.1119943322657109E-3</v>
      </c>
      <c r="F9">
        <f t="shared" ca="1" si="2"/>
        <v>1.8752977905461007E-3</v>
      </c>
      <c r="G9">
        <f t="shared" ca="1" si="2"/>
        <v>1.1719890998631106E-3</v>
      </c>
      <c r="H9">
        <f t="shared" ca="1" si="2"/>
        <v>7.996389971936512E-4</v>
      </c>
      <c r="I9">
        <f t="shared" ca="1" si="2"/>
        <v>1.2422695503622144E-3</v>
      </c>
      <c r="J9">
        <f t="shared" ca="1" si="2"/>
        <v>5.2974309932099322E-4</v>
      </c>
      <c r="K9">
        <f t="shared" ca="1" si="2"/>
        <v>1.4660827870024077E-3</v>
      </c>
      <c r="L9">
        <f t="shared" ca="1" si="2"/>
        <v>4.265171937017715E-3</v>
      </c>
      <c r="M9">
        <f t="shared" ca="1" si="2"/>
        <v>4.4492818363384108E-4</v>
      </c>
      <c r="N9">
        <f t="shared" ca="1" si="2"/>
        <v>4.16031715575844E-4</v>
      </c>
      <c r="O9">
        <f t="shared" ca="1" si="2"/>
        <v>5.3401908311345291E-4</v>
      </c>
      <c r="P9">
        <f t="shared" ca="1" si="2"/>
        <v>2.2387319009667997E-3</v>
      </c>
      <c r="Q9">
        <f t="shared" ca="1" si="2"/>
        <v>4.9908952406714383E-4</v>
      </c>
      <c r="R9">
        <f t="shared" ca="1" si="2"/>
        <v>1.4726944397437448E-3</v>
      </c>
      <c r="S9" t="str">
        <f t="shared" ca="1" si="3"/>
        <v/>
      </c>
      <c r="T9" t="str">
        <f t="shared" ca="1" si="3"/>
        <v/>
      </c>
      <c r="U9" t="str">
        <f t="shared" ca="1" si="3"/>
        <v/>
      </c>
      <c r="V9" t="str">
        <f t="shared" ca="1" si="3"/>
        <v/>
      </c>
      <c r="W9" t="str">
        <f t="shared" ca="1" si="3"/>
        <v/>
      </c>
      <c r="X9" t="str">
        <f t="shared" ca="1" si="3"/>
        <v/>
      </c>
      <c r="Y9" t="str">
        <f t="shared" ca="1" si="3"/>
        <v/>
      </c>
      <c r="Z9" t="str">
        <f t="shared" ca="1" si="3"/>
        <v/>
      </c>
      <c r="AA9" t="str">
        <f t="shared" ca="1" si="3"/>
        <v/>
      </c>
      <c r="AB9" t="str">
        <f t="shared" ca="1" si="3"/>
        <v/>
      </c>
      <c r="AC9" t="str">
        <f t="shared" ca="1" si="3"/>
        <v/>
      </c>
      <c r="AD9" t="str">
        <f t="shared" ca="1" si="3"/>
        <v/>
      </c>
      <c r="AE9" t="str">
        <f t="shared" ca="1" si="3"/>
        <v/>
      </c>
    </row>
    <row r="10" spans="1:31" x14ac:dyDescent="0.35">
      <c r="A10" t="str">
        <f ca="1">IFERROR(TRIM(MID(_xlfn.TEXTJOIN(" ",FALSE,'README:^TYX'!$M$1),FIND(" "&amp;$A9&amp;" ",_xlfn.TEXTJOIN(" ",FALSE,'README:^TYX'!$M$1))+LEN($A9)+2,FIND(" ",_xlfn.TEXTJOIN(" ",FALSE,'README:^TYX'!$M$1),FIND(" "&amp;$A9&amp;" ",_xlfn.TEXTJOIN(" ",FALSE,'README:^TYX'!$M$1))+LEN($A9)+2)-FIND(" "&amp;$A9&amp;" ",_xlfn.TEXTJOIN(" ",FALSE,'README:^TYX'!$M$1))-LEN($A9)-2)),"")</f>
        <v>ISEE</v>
      </c>
      <c r="B10">
        <f t="shared" ca="1" si="1"/>
        <v>6.9431181388032292E-3</v>
      </c>
      <c r="C10">
        <f t="shared" ca="1" si="2"/>
        <v>-6.1206709605274854E-4</v>
      </c>
      <c r="D10">
        <f t="shared" ca="1" si="2"/>
        <v>1.6280689854210374E-3</v>
      </c>
      <c r="E10">
        <f t="shared" ca="1" si="2"/>
        <v>3.3830390495123578E-3</v>
      </c>
      <c r="F10">
        <f t="shared" ca="1" si="2"/>
        <v>3.5313195696784639E-3</v>
      </c>
      <c r="G10">
        <f t="shared" ca="1" si="2"/>
        <v>5.861590216048102E-3</v>
      </c>
      <c r="H10">
        <f t="shared" ca="1" si="2"/>
        <v>1.2422695503622144E-3</v>
      </c>
      <c r="I10">
        <f t="shared" ca="1" si="2"/>
        <v>0.13873130235130535</v>
      </c>
      <c r="J10">
        <f t="shared" ca="1" si="2"/>
        <v>3.425505171210424E-3</v>
      </c>
      <c r="K10">
        <f t="shared" ca="1" si="2"/>
        <v>4.7019113873289255E-3</v>
      </c>
      <c r="L10">
        <f t="shared" ca="1" si="2"/>
        <v>-6.0736404440386981E-3</v>
      </c>
      <c r="M10">
        <f t="shared" ca="1" si="2"/>
        <v>-3.5082717559722972E-5</v>
      </c>
      <c r="N10">
        <f t="shared" ca="1" si="2"/>
        <v>2.610855359707637E-3</v>
      </c>
      <c r="O10">
        <f t="shared" ca="1" si="2"/>
        <v>-3.9688768914964492E-3</v>
      </c>
      <c r="P10">
        <f t="shared" ca="1" si="2"/>
        <v>1.7160952002748416E-2</v>
      </c>
      <c r="Q10">
        <f t="shared" ca="1" si="2"/>
        <v>4.3185167078607878E-4</v>
      </c>
      <c r="R10">
        <f t="shared" ca="1" si="2"/>
        <v>2.9895363396414717E-3</v>
      </c>
      <c r="S10" t="str">
        <f t="shared" ca="1" si="3"/>
        <v/>
      </c>
      <c r="T10" t="str">
        <f t="shared" ca="1" si="3"/>
        <v/>
      </c>
      <c r="U10" t="str">
        <f t="shared" ca="1" si="3"/>
        <v/>
      </c>
      <c r="V10" t="str">
        <f t="shared" ca="1" si="3"/>
        <v/>
      </c>
      <c r="W10" t="str">
        <f t="shared" ca="1" si="3"/>
        <v/>
      </c>
      <c r="X10" t="str">
        <f t="shared" ca="1" si="3"/>
        <v/>
      </c>
      <c r="Y10" t="str">
        <f t="shared" ca="1" si="3"/>
        <v/>
      </c>
      <c r="Z10" t="str">
        <f t="shared" ca="1" si="3"/>
        <v/>
      </c>
      <c r="AA10" t="str">
        <f t="shared" ca="1" si="3"/>
        <v/>
      </c>
      <c r="AB10" t="str">
        <f t="shared" ca="1" si="3"/>
        <v/>
      </c>
      <c r="AC10" t="str">
        <f t="shared" ca="1" si="3"/>
        <v/>
      </c>
      <c r="AD10" t="str">
        <f t="shared" ca="1" si="3"/>
        <v/>
      </c>
      <c r="AE10" t="str">
        <f t="shared" ca="1" si="3"/>
        <v/>
      </c>
    </row>
    <row r="11" spans="1:31" x14ac:dyDescent="0.35">
      <c r="A11" t="str">
        <f ca="1">IFERROR(TRIM(MID(_xlfn.TEXTJOIN(" ",FALSE,'README:^TYX'!$M$1),FIND(" "&amp;$A10&amp;" ",_xlfn.TEXTJOIN(" ",FALSE,'README:^TYX'!$M$1))+LEN($A10)+2,FIND(" ",_xlfn.TEXTJOIN(" ",FALSE,'README:^TYX'!$M$1),FIND(" "&amp;$A10&amp;" ",_xlfn.TEXTJOIN(" ",FALSE,'README:^TYX'!$M$1))+LEN($A10)+2)-FIND(" "&amp;$A10&amp;" ",_xlfn.TEXTJOIN(" ",FALSE,'README:^TYX'!$M$1))-LEN($A10)-2)),"")</f>
        <v>JNJ</v>
      </c>
      <c r="B11">
        <f t="shared" ca="1" si="1"/>
        <v>1.780471923277023E-3</v>
      </c>
      <c r="C11">
        <f t="shared" ca="1" si="2"/>
        <v>1.1378627456623733E-3</v>
      </c>
      <c r="D11">
        <f t="shared" ca="1" si="2"/>
        <v>1.7679296736835648E-3</v>
      </c>
      <c r="E11">
        <f t="shared" ca="1" si="2"/>
        <v>1.8621401194247682E-3</v>
      </c>
      <c r="F11">
        <f t="shared" ca="1" si="2"/>
        <v>2.4167238054250239E-3</v>
      </c>
      <c r="G11">
        <f t="shared" ca="1" si="2"/>
        <v>8.7828686260116794E-4</v>
      </c>
      <c r="H11">
        <f t="shared" ca="1" si="2"/>
        <v>5.2974309932099322E-4</v>
      </c>
      <c r="I11">
        <f t="shared" ca="1" si="2"/>
        <v>3.425505171210424E-3</v>
      </c>
      <c r="J11">
        <f t="shared" ca="1" si="2"/>
        <v>2.7955326677350178E-3</v>
      </c>
      <c r="K11">
        <f t="shared" ca="1" si="2"/>
        <v>9.3881698908631272E-4</v>
      </c>
      <c r="L11">
        <f t="shared" ca="1" si="2"/>
        <v>2.6607279686839845E-3</v>
      </c>
      <c r="M11">
        <f t="shared" ca="1" si="2"/>
        <v>1.2845771741408578E-3</v>
      </c>
      <c r="N11">
        <f t="shared" ca="1" si="2"/>
        <v>1.6617219823160574E-3</v>
      </c>
      <c r="O11">
        <f t="shared" ca="1" si="2"/>
        <v>-1.4025740518033337E-4</v>
      </c>
      <c r="P11">
        <f t="shared" ca="1" si="2"/>
        <v>2.7719747176839192E-3</v>
      </c>
      <c r="Q11">
        <f t="shared" ca="1" si="2"/>
        <v>1.2795927221660715E-3</v>
      </c>
      <c r="R11">
        <f t="shared" ca="1" si="2"/>
        <v>2.0935078222858745E-3</v>
      </c>
      <c r="S11" t="str">
        <f t="shared" ca="1" si="3"/>
        <v/>
      </c>
      <c r="T11" t="str">
        <f t="shared" ca="1" si="3"/>
        <v/>
      </c>
      <c r="U11" t="str">
        <f t="shared" ca="1" si="3"/>
        <v/>
      </c>
      <c r="V11" t="str">
        <f t="shared" ca="1" si="3"/>
        <v/>
      </c>
      <c r="W11" t="str">
        <f t="shared" ca="1" si="3"/>
        <v/>
      </c>
      <c r="X11" t="str">
        <f t="shared" ca="1" si="3"/>
        <v/>
      </c>
      <c r="Y11" t="str">
        <f t="shared" ca="1" si="3"/>
        <v/>
      </c>
      <c r="Z11" t="str">
        <f t="shared" ca="1" si="3"/>
        <v/>
      </c>
      <c r="AA11" t="str">
        <f t="shared" ca="1" si="3"/>
        <v/>
      </c>
      <c r="AB11" t="str">
        <f t="shared" ca="1" si="3"/>
        <v/>
      </c>
      <c r="AC11" t="str">
        <f t="shared" ca="1" si="3"/>
        <v/>
      </c>
      <c r="AD11" t="str">
        <f t="shared" ca="1" si="3"/>
        <v/>
      </c>
      <c r="AE11" t="str">
        <f t="shared" ca="1" si="3"/>
        <v/>
      </c>
    </row>
    <row r="12" spans="1:31" x14ac:dyDescent="0.35">
      <c r="A12" t="str">
        <f ca="1">IFERROR(TRIM(MID(_xlfn.TEXTJOIN(" ",FALSE,'README:^TYX'!$M$1),FIND(" "&amp;$A11&amp;" ",_xlfn.TEXTJOIN(" ",FALSE,'README:^TYX'!$M$1))+LEN($A11)+2,FIND(" ",_xlfn.TEXTJOIN(" ",FALSE,'README:^TYX'!$M$1),FIND(" "&amp;$A11&amp;" ",_xlfn.TEXTJOIN(" ",FALSE,'README:^TYX'!$M$1))+LEN($A11)+2)-FIND(" "&amp;$A11&amp;" ",_xlfn.TEXTJOIN(" ",FALSE,'README:^TYX'!$M$1))-LEN($A11)-2)),"")</f>
        <v>LVMUY</v>
      </c>
      <c r="B12">
        <f t="shared" ca="1" si="1"/>
        <v>3.6073112164393207E-3</v>
      </c>
      <c r="C12">
        <f t="shared" ca="1" si="2"/>
        <v>1.5270417583665514E-3</v>
      </c>
      <c r="D12">
        <f t="shared" ca="1" si="2"/>
        <v>5.154572388739038E-3</v>
      </c>
      <c r="E12">
        <f t="shared" ca="1" si="2"/>
        <v>2.6705185749117425E-3</v>
      </c>
      <c r="F12">
        <f t="shared" ca="1" si="2"/>
        <v>1.6257217422007365E-3</v>
      </c>
      <c r="G12">
        <f t="shared" ca="1" si="2"/>
        <v>2.9829416413536631E-3</v>
      </c>
      <c r="H12">
        <f t="shared" ca="1" si="2"/>
        <v>1.4660827870024077E-3</v>
      </c>
      <c r="I12">
        <f t="shared" ca="1" si="2"/>
        <v>4.7019113873289255E-3</v>
      </c>
      <c r="J12">
        <f t="shared" ca="1" si="2"/>
        <v>9.3881698908631272E-4</v>
      </c>
      <c r="K12">
        <f t="shared" ca="1" si="2"/>
        <v>6.3820449038587612E-3</v>
      </c>
      <c r="L12">
        <f t="shared" ca="1" si="2"/>
        <v>8.0231870699155935E-3</v>
      </c>
      <c r="M12">
        <f t="shared" ca="1" si="2"/>
        <v>5.1529915718287629E-4</v>
      </c>
      <c r="N12">
        <f t="shared" ca="1" si="2"/>
        <v>9.3535122710137878E-4</v>
      </c>
      <c r="O12">
        <f t="shared" ca="1" si="2"/>
        <v>2.3982359700051854E-3</v>
      </c>
      <c r="P12">
        <f t="shared" ca="1" si="2"/>
        <v>4.7993485982628561E-3</v>
      </c>
      <c r="Q12">
        <f t="shared" ca="1" si="2"/>
        <v>1.3360406302661211E-3</v>
      </c>
      <c r="R12">
        <f t="shared" ca="1" si="2"/>
        <v>3.2709036996950483E-3</v>
      </c>
      <c r="S12" t="str">
        <f t="shared" ca="1" si="3"/>
        <v/>
      </c>
      <c r="T12" t="str">
        <f t="shared" ca="1" si="3"/>
        <v/>
      </c>
      <c r="U12" t="str">
        <f t="shared" ca="1" si="3"/>
        <v/>
      </c>
      <c r="V12" t="str">
        <f t="shared" ca="1" si="3"/>
        <v/>
      </c>
      <c r="W12" t="str">
        <f t="shared" ca="1" si="3"/>
        <v/>
      </c>
      <c r="X12" t="str">
        <f t="shared" ca="1" si="3"/>
        <v/>
      </c>
      <c r="Y12" t="str">
        <f t="shared" ca="1" si="3"/>
        <v/>
      </c>
      <c r="Z12" t="str">
        <f t="shared" ca="1" si="3"/>
        <v/>
      </c>
      <c r="AA12" t="str">
        <f t="shared" ca="1" si="3"/>
        <v/>
      </c>
      <c r="AB12" t="str">
        <f t="shared" ca="1" si="3"/>
        <v/>
      </c>
      <c r="AC12" t="str">
        <f t="shared" ca="1" si="3"/>
        <v/>
      </c>
      <c r="AD12" t="str">
        <f t="shared" ca="1" si="3"/>
        <v/>
      </c>
      <c r="AE12" t="str">
        <f t="shared" ca="1" si="3"/>
        <v/>
      </c>
    </row>
    <row r="13" spans="1:31" x14ac:dyDescent="0.35">
      <c r="A13" t="str">
        <f ca="1">IFERROR(TRIM(MID(_xlfn.TEXTJOIN(" ",FALSE,'README:^TYX'!$M$1),FIND(" "&amp;$A12&amp;" ",_xlfn.TEXTJOIN(" ",FALSE,'README:^TYX'!$M$1))+LEN($A12)+2,FIND(" ",_xlfn.TEXTJOIN(" ",FALSE,'README:^TYX'!$M$1),FIND(" "&amp;$A12&amp;" ",_xlfn.TEXTJOIN(" ",FALSE,'README:^TYX'!$M$1))+LEN($A12)+2)-FIND(" "&amp;$A12&amp;" ",_xlfn.TEXTJOIN(" ",FALSE,'README:^TYX'!$M$1))-LEN($A12)-2)),"")</f>
        <v>MMAT</v>
      </c>
      <c r="B13">
        <f t="shared" ca="1" si="1"/>
        <v>3.6796264949992231E-3</v>
      </c>
      <c r="C13">
        <f t="shared" ca="1" si="2"/>
        <v>2.367885827090666E-3</v>
      </c>
      <c r="D13">
        <f t="shared" ca="1" si="2"/>
        <v>1.211785628310659E-2</v>
      </c>
      <c r="E13">
        <f t="shared" ca="1" si="2"/>
        <v>3.9235219234952361E-3</v>
      </c>
      <c r="F13">
        <f t="shared" ca="1" si="2"/>
        <v>9.2388619100474828E-3</v>
      </c>
      <c r="G13">
        <f t="shared" ca="1" si="2"/>
        <v>8.3498834353386304E-3</v>
      </c>
      <c r="H13">
        <f t="shared" ca="1" si="2"/>
        <v>4.265171937017715E-3</v>
      </c>
      <c r="I13">
        <f t="shared" ca="1" si="2"/>
        <v>-6.0736404440386981E-3</v>
      </c>
      <c r="J13">
        <f t="shared" ca="1" si="2"/>
        <v>2.6607279686839845E-3</v>
      </c>
      <c r="K13">
        <f t="shared" ca="1" si="2"/>
        <v>8.0231870699155935E-3</v>
      </c>
      <c r="L13">
        <f t="shared" ca="1" si="2"/>
        <v>0.13697033030865954</v>
      </c>
      <c r="M13">
        <f t="shared" ca="1" si="2"/>
        <v>-9.0304668999455315E-4</v>
      </c>
      <c r="N13">
        <f t="shared" ca="1" si="2"/>
        <v>1.8270062384040889E-3</v>
      </c>
      <c r="O13">
        <f t="shared" ca="1" si="2"/>
        <v>1.2311759772138896E-2</v>
      </c>
      <c r="P13">
        <f t="shared" ca="1" si="2"/>
        <v>2.3762804621972203E-3</v>
      </c>
      <c r="Q13">
        <f t="shared" ca="1" si="2"/>
        <v>-9.631948816076184E-4</v>
      </c>
      <c r="R13">
        <f t="shared" ca="1" si="2"/>
        <v>1.7543076789183706E-2</v>
      </c>
      <c r="S13" t="str">
        <f t="shared" ca="1" si="3"/>
        <v/>
      </c>
      <c r="T13" t="str">
        <f t="shared" ca="1" si="3"/>
        <v/>
      </c>
      <c r="U13" t="str">
        <f t="shared" ca="1" si="3"/>
        <v/>
      </c>
      <c r="V13" t="str">
        <f t="shared" ca="1" si="3"/>
        <v/>
      </c>
      <c r="W13" t="str">
        <f t="shared" ca="1" si="3"/>
        <v/>
      </c>
      <c r="X13" t="str">
        <f t="shared" ca="1" si="3"/>
        <v/>
      </c>
      <c r="Y13" t="str">
        <f t="shared" ca="1" si="3"/>
        <v/>
      </c>
      <c r="Z13" t="str">
        <f t="shared" ca="1" si="3"/>
        <v/>
      </c>
      <c r="AA13" t="str">
        <f t="shared" ca="1" si="3"/>
        <v/>
      </c>
      <c r="AB13" t="str">
        <f t="shared" ca="1" si="3"/>
        <v/>
      </c>
      <c r="AC13" t="str">
        <f t="shared" ca="1" si="3"/>
        <v/>
      </c>
      <c r="AD13" t="str">
        <f t="shared" ca="1" si="3"/>
        <v/>
      </c>
      <c r="AE13" t="str">
        <f t="shared" ca="1" si="3"/>
        <v/>
      </c>
    </row>
    <row r="14" spans="1:31" x14ac:dyDescent="0.35">
      <c r="A14" t="str">
        <f ca="1">IFERROR(TRIM(MID(_xlfn.TEXTJOIN(" ",FALSE,'README:^TYX'!$M$1),FIND(" "&amp;$A13&amp;" ",_xlfn.TEXTJOIN(" ",FALSE,'README:^TYX'!$M$1))+LEN($A13)+2,FIND(" ",_xlfn.TEXTJOIN(" ",FALSE,'README:^TYX'!$M$1),FIND(" "&amp;$A13&amp;" ",_xlfn.TEXTJOIN(" ",FALSE,'README:^TYX'!$M$1))+LEN($A13)+2)-FIND(" "&amp;$A13&amp;" ",_xlfn.TEXTJOIN(" ",FALSE,'README:^TYX'!$M$1))-LEN($A13)-2)),"")</f>
        <v>PG</v>
      </c>
      <c r="B14">
        <f t="shared" ca="1" si="1"/>
        <v>1.5366702758896121E-3</v>
      </c>
      <c r="C14">
        <f t="shared" ca="1" si="2"/>
        <v>1.3262762228190552E-3</v>
      </c>
      <c r="D14">
        <f t="shared" ca="1" si="2"/>
        <v>9.1782822951495531E-4</v>
      </c>
      <c r="E14">
        <f t="shared" ca="1" si="2"/>
        <v>1.1979885982266107E-3</v>
      </c>
      <c r="F14">
        <f t="shared" ca="1" si="2"/>
        <v>2.5507625060223328E-3</v>
      </c>
      <c r="G14">
        <f t="shared" ca="1" si="2"/>
        <v>7.4790330333285879E-4</v>
      </c>
      <c r="H14">
        <f t="shared" ca="1" si="2"/>
        <v>4.4492818363384108E-4</v>
      </c>
      <c r="I14">
        <f t="shared" ca="1" si="2"/>
        <v>-3.5082717559722972E-5</v>
      </c>
      <c r="J14">
        <f t="shared" ca="1" si="2"/>
        <v>1.2845771741408578E-3</v>
      </c>
      <c r="K14">
        <f t="shared" ca="1" si="2"/>
        <v>5.1529915718287629E-4</v>
      </c>
      <c r="L14">
        <f t="shared" ca="1" si="2"/>
        <v>-9.0304668999455315E-4</v>
      </c>
      <c r="M14">
        <f t="shared" ca="1" si="2"/>
        <v>2.4771382498867418E-3</v>
      </c>
      <c r="N14">
        <f t="shared" ca="1" si="2"/>
        <v>8.3954916352746347E-4</v>
      </c>
      <c r="O14">
        <f t="shared" ca="1" si="2"/>
        <v>9.7864514770542774E-4</v>
      </c>
      <c r="P14">
        <f t="shared" ca="1" si="2"/>
        <v>8.5196066636821876E-4</v>
      </c>
      <c r="Q14">
        <f t="shared" ca="1" si="2"/>
        <v>1.2881633135378965E-3</v>
      </c>
      <c r="R14">
        <f t="shared" ca="1" si="2"/>
        <v>5.3433588231450687E-4</v>
      </c>
      <c r="S14" t="str">
        <f t="shared" ca="1" si="3"/>
        <v/>
      </c>
      <c r="T14" t="str">
        <f t="shared" ca="1" si="3"/>
        <v/>
      </c>
      <c r="U14" t="str">
        <f t="shared" ca="1" si="3"/>
        <v/>
      </c>
      <c r="V14" t="str">
        <f t="shared" ca="1" si="3"/>
        <v/>
      </c>
      <c r="W14" t="str">
        <f t="shared" ca="1" si="3"/>
        <v/>
      </c>
      <c r="X14" t="str">
        <f t="shared" ca="1" si="3"/>
        <v/>
      </c>
      <c r="Y14" t="str">
        <f t="shared" ca="1" si="3"/>
        <v/>
      </c>
      <c r="Z14" t="str">
        <f t="shared" ca="1" si="3"/>
        <v/>
      </c>
      <c r="AA14" t="str">
        <f t="shared" ca="1" si="3"/>
        <v/>
      </c>
      <c r="AB14" t="str">
        <f t="shared" ca="1" si="3"/>
        <v/>
      </c>
      <c r="AC14" t="str">
        <f t="shared" ca="1" si="3"/>
        <v/>
      </c>
      <c r="AD14" t="str">
        <f t="shared" ca="1" si="3"/>
        <v/>
      </c>
      <c r="AE14" t="str">
        <f t="shared" ca="1" si="3"/>
        <v/>
      </c>
    </row>
    <row r="15" spans="1:31" x14ac:dyDescent="0.35">
      <c r="A15" t="str">
        <f ca="1">IFERROR(TRIM(MID(_xlfn.TEXTJOIN(" ",FALSE,'README:^TYX'!$M$1),FIND(" "&amp;$A14&amp;" ",_xlfn.TEXTJOIN(" ",FALSE,'README:^TYX'!$M$1))+LEN($A14)+2,FIND(" ",_xlfn.TEXTJOIN(" ",FALSE,'README:^TYX'!$M$1),FIND(" "&amp;$A14&amp;" ",_xlfn.TEXTJOIN(" ",FALSE,'README:^TYX'!$M$1))+LEN($A14)+2)-FIND(" "&amp;$A14&amp;" ",_xlfn.TEXTJOIN(" ",FALSE,'README:^TYX'!$M$1))-LEN($A14)-2)),"")</f>
        <v>RHHBY</v>
      </c>
      <c r="B15">
        <f t="shared" ca="1" si="1"/>
        <v>1.6625697129637165E-3</v>
      </c>
      <c r="C15">
        <f t="shared" ca="1" si="2"/>
        <v>1.2948133332895755E-3</v>
      </c>
      <c r="D15">
        <f t="shared" ca="1" si="2"/>
        <v>1.2884355333067832E-3</v>
      </c>
      <c r="E15">
        <f t="shared" ca="1" si="2"/>
        <v>1.0595292674051096E-3</v>
      </c>
      <c r="F15">
        <f t="shared" ca="1" si="2"/>
        <v>2.17159437465001E-3</v>
      </c>
      <c r="G15">
        <f t="shared" ca="1" si="2"/>
        <v>3.4772271206206129E-4</v>
      </c>
      <c r="H15">
        <f t="shared" ca="1" si="2"/>
        <v>4.16031715575844E-4</v>
      </c>
      <c r="I15">
        <f t="shared" ca="1" si="2"/>
        <v>2.610855359707637E-3</v>
      </c>
      <c r="J15">
        <f t="shared" ca="1" si="2"/>
        <v>1.6617219823160574E-3</v>
      </c>
      <c r="K15">
        <f t="shared" ca="1" si="2"/>
        <v>9.3535122710137878E-4</v>
      </c>
      <c r="L15">
        <f t="shared" ca="1" si="2"/>
        <v>1.8270062384040889E-3</v>
      </c>
      <c r="M15">
        <f t="shared" ca="1" si="2"/>
        <v>8.3954916352746347E-4</v>
      </c>
      <c r="N15">
        <f t="shared" ca="1" si="2"/>
        <v>2.1423181047189625E-3</v>
      </c>
      <c r="O15">
        <f t="shared" ca="1" si="2"/>
        <v>-1.8143767479329565E-4</v>
      </c>
      <c r="P15">
        <f t="shared" ca="1" si="2"/>
        <v>3.2507711976017999E-3</v>
      </c>
      <c r="Q15">
        <f t="shared" ca="1" si="2"/>
        <v>1.2123204937928283E-3</v>
      </c>
      <c r="R15">
        <f t="shared" ca="1" si="2"/>
        <v>5.3559978727878729E-4</v>
      </c>
      <c r="S15" t="str">
        <f t="shared" ca="1" si="3"/>
        <v/>
      </c>
      <c r="T15" t="str">
        <f t="shared" ca="1" si="3"/>
        <v/>
      </c>
      <c r="U15" t="str">
        <f t="shared" ca="1" si="3"/>
        <v/>
      </c>
      <c r="V15" t="str">
        <f t="shared" ca="1" si="3"/>
        <v/>
      </c>
      <c r="W15" t="str">
        <f t="shared" ca="1" si="3"/>
        <v/>
      </c>
      <c r="X15" t="str">
        <f t="shared" ca="1" si="3"/>
        <v/>
      </c>
      <c r="Y15" t="str">
        <f t="shared" ca="1" si="3"/>
        <v/>
      </c>
      <c r="Z15" t="str">
        <f t="shared" ca="1" si="3"/>
        <v/>
      </c>
      <c r="AA15" t="str">
        <f t="shared" ca="1" si="3"/>
        <v/>
      </c>
      <c r="AB15" t="str">
        <f t="shared" ca="1" si="3"/>
        <v/>
      </c>
      <c r="AC15" t="str">
        <f t="shared" ca="1" si="3"/>
        <v/>
      </c>
      <c r="AD15" t="str">
        <f t="shared" ca="1" si="3"/>
        <v/>
      </c>
      <c r="AE15" t="str">
        <f t="shared" ca="1" si="3"/>
        <v/>
      </c>
    </row>
    <row r="16" spans="1:31" x14ac:dyDescent="0.35">
      <c r="A16" t="str">
        <f ca="1">IFERROR(TRIM(MID(_xlfn.TEXTJOIN(" ",FALSE,'README:^TYX'!$M$1),FIND(" "&amp;$A15&amp;" ",_xlfn.TEXTJOIN(" ",FALSE,'README:^TYX'!$M$1))+LEN($A15)+2,FIND(" ",_xlfn.TEXTJOIN(" ",FALSE,'README:^TYX'!$M$1),FIND(" "&amp;$A15&amp;" ",_xlfn.TEXTJOIN(" ",FALSE,'README:^TYX'!$M$1))+LEN($A15)+2)-FIND(" "&amp;$A15&amp;" ",_xlfn.TEXTJOIN(" ",FALSE,'README:^TYX'!$M$1))-LEN($A15)-2)),"")</f>
        <v>TCEHY</v>
      </c>
      <c r="B16">
        <f t="shared" ca="1" si="1"/>
        <v>3.6470856285414267E-5</v>
      </c>
      <c r="C16">
        <f t="shared" ca="1" si="2"/>
        <v>9.2977955903199782E-4</v>
      </c>
      <c r="D16">
        <f t="shared" ca="1" si="2"/>
        <v>3.2493748519132671E-3</v>
      </c>
      <c r="E16">
        <f t="shared" ca="1" si="2"/>
        <v>1.4387459485301144E-4</v>
      </c>
      <c r="F16">
        <f t="shared" ca="1" si="2"/>
        <v>-2.764987566269572E-3</v>
      </c>
      <c r="G16">
        <f t="shared" ca="1" si="2"/>
        <v>2.2237076088886475E-3</v>
      </c>
      <c r="H16">
        <f t="shared" ca="1" si="2"/>
        <v>5.3401908311345291E-4</v>
      </c>
      <c r="I16">
        <f t="shared" ca="1" si="2"/>
        <v>-3.9688768914964492E-3</v>
      </c>
      <c r="J16">
        <f t="shared" ca="1" si="2"/>
        <v>-1.4025740518033337E-4</v>
      </c>
      <c r="K16">
        <f t="shared" ca="1" si="2"/>
        <v>2.3982359700051854E-3</v>
      </c>
      <c r="L16">
        <f t="shared" ca="1" si="2"/>
        <v>1.2311759772138896E-2</v>
      </c>
      <c r="M16">
        <f t="shared" ca="1" si="2"/>
        <v>9.7864514770542774E-4</v>
      </c>
      <c r="N16">
        <f t="shared" ca="1" si="2"/>
        <v>-1.8143767479329565E-4</v>
      </c>
      <c r="O16">
        <f t="shared" ca="1" si="2"/>
        <v>1.2512533106213352E-2</v>
      </c>
      <c r="P16">
        <f t="shared" ca="1" si="2"/>
        <v>5.6728130617650721E-4</v>
      </c>
      <c r="Q16">
        <f t="shared" ca="1" si="2"/>
        <v>-5.2267364526075301E-4</v>
      </c>
      <c r="R16">
        <f t="shared" ca="1" si="2"/>
        <v>3.6839448704325259E-4</v>
      </c>
      <c r="S16" t="str">
        <f t="shared" ca="1" si="3"/>
        <v/>
      </c>
      <c r="T16" t="str">
        <f t="shared" ca="1" si="3"/>
        <v/>
      </c>
      <c r="U16" t="str">
        <f t="shared" ca="1" si="3"/>
        <v/>
      </c>
      <c r="V16" t="str">
        <f t="shared" ca="1" si="3"/>
        <v/>
      </c>
      <c r="W16" t="str">
        <f t="shared" ca="1" si="3"/>
        <v/>
      </c>
      <c r="X16" t="str">
        <f t="shared" ca="1" si="3"/>
        <v/>
      </c>
      <c r="Y16" t="str">
        <f t="shared" ca="1" si="3"/>
        <v/>
      </c>
      <c r="Z16" t="str">
        <f t="shared" ca="1" si="3"/>
        <v/>
      </c>
      <c r="AA16" t="str">
        <f t="shared" ca="1" si="3"/>
        <v/>
      </c>
      <c r="AB16" t="str">
        <f t="shared" ca="1" si="3"/>
        <v/>
      </c>
      <c r="AC16" t="str">
        <f t="shared" ca="1" si="3"/>
        <v/>
      </c>
      <c r="AD16" t="str">
        <f t="shared" ca="1" si="3"/>
        <v/>
      </c>
      <c r="AE16" t="str">
        <f t="shared" ca="1" si="3"/>
        <v/>
      </c>
    </row>
    <row r="17" spans="1:31" x14ac:dyDescent="0.35">
      <c r="A17" t="str">
        <f ca="1">IFERROR(TRIM(MID(_xlfn.TEXTJOIN(" ",FALSE,'README:^TYX'!$M$1),FIND(" "&amp;$A16&amp;" ",_xlfn.TEXTJOIN(" ",FALSE,'README:^TYX'!$M$1))+LEN($A16)+2,FIND(" ",_xlfn.TEXTJOIN(" ",FALSE,'README:^TYX'!$M$1),FIND(" "&amp;$A16&amp;" ",_xlfn.TEXTJOIN(" ",FALSE,'README:^TYX'!$M$1))+LEN($A16)+2)-FIND(" "&amp;$A16&amp;" ",_xlfn.TEXTJOIN(" ",FALSE,'README:^TYX'!$M$1))-LEN($A16)-2)),"")</f>
        <v>TSLA</v>
      </c>
      <c r="B17">
        <f t="shared" ca="1" si="1"/>
        <v>1.248981689773356E-2</v>
      </c>
      <c r="C17">
        <f t="shared" ca="1" si="2"/>
        <v>2.2255856011484669E-3</v>
      </c>
      <c r="D17">
        <f t="shared" ca="1" si="2"/>
        <v>4.1646316762542403E-3</v>
      </c>
      <c r="E17">
        <f t="shared" ca="1" si="2"/>
        <v>4.7087197733451068E-3</v>
      </c>
      <c r="F17">
        <f t="shared" ca="1" si="2"/>
        <v>1.5704609746606257E-3</v>
      </c>
      <c r="G17">
        <f t="shared" ca="1" si="2"/>
        <v>3.5065825193827779E-3</v>
      </c>
      <c r="H17">
        <f t="shared" ca="1" si="2"/>
        <v>2.2387319009667997E-3</v>
      </c>
      <c r="I17">
        <f t="shared" ca="1" si="2"/>
        <v>1.7160952002748416E-2</v>
      </c>
      <c r="J17">
        <f t="shared" ca="1" si="2"/>
        <v>2.7719747176839192E-3</v>
      </c>
      <c r="K17">
        <f t="shared" ca="1" si="2"/>
        <v>4.7993485982628561E-3</v>
      </c>
      <c r="L17">
        <f t="shared" ca="1" si="2"/>
        <v>2.3762804621972203E-3</v>
      </c>
      <c r="M17">
        <f t="shared" ca="1" si="2"/>
        <v>8.5196066636821876E-4</v>
      </c>
      <c r="N17">
        <f t="shared" ca="1" si="2"/>
        <v>3.2507711976017999E-3</v>
      </c>
      <c r="O17">
        <f t="shared" ca="1" si="2"/>
        <v>5.6728130617650721E-4</v>
      </c>
      <c r="P17">
        <f t="shared" ca="1" si="2"/>
        <v>4.8166305254558402E-2</v>
      </c>
      <c r="Q17">
        <f t="shared" ca="1" si="2"/>
        <v>3.9653587291703868E-3</v>
      </c>
      <c r="R17">
        <f t="shared" ca="1" si="2"/>
        <v>2.7740809004000648E-3</v>
      </c>
      <c r="S17" t="str">
        <f t="shared" ca="1" si="3"/>
        <v/>
      </c>
      <c r="T17" t="str">
        <f t="shared" ca="1" si="3"/>
        <v/>
      </c>
      <c r="U17" t="str">
        <f t="shared" ca="1" si="3"/>
        <v/>
      </c>
      <c r="V17" t="str">
        <f t="shared" ca="1" si="3"/>
        <v/>
      </c>
      <c r="W17" t="str">
        <f t="shared" ca="1" si="3"/>
        <v/>
      </c>
      <c r="X17" t="str">
        <f t="shared" ca="1" si="3"/>
        <v/>
      </c>
      <c r="Y17" t="str">
        <f t="shared" ca="1" si="3"/>
        <v/>
      </c>
      <c r="Z17" t="str">
        <f t="shared" ca="1" si="3"/>
        <v/>
      </c>
      <c r="AA17" t="str">
        <f t="shared" ca="1" si="3"/>
        <v/>
      </c>
      <c r="AB17" t="str">
        <f t="shared" ca="1" si="3"/>
        <v/>
      </c>
      <c r="AC17" t="str">
        <f t="shared" ca="1" si="3"/>
        <v/>
      </c>
      <c r="AD17" t="str">
        <f t="shared" ca="1" si="3"/>
        <v/>
      </c>
      <c r="AE17" t="str">
        <f t="shared" ca="1" si="3"/>
        <v/>
      </c>
    </row>
    <row r="18" spans="1:31" x14ac:dyDescent="0.35">
      <c r="A18" t="str">
        <f ca="1">IFERROR(TRIM(MID(_xlfn.TEXTJOIN(" ",FALSE,'README:^TYX'!$M$1),FIND(" "&amp;$A17&amp;" ",_xlfn.TEXTJOIN(" ",FALSE,'README:^TYX'!$M$1))+LEN($A17)+2,FIND(" ",_xlfn.TEXTJOIN(" ",FALSE,'README:^TYX'!$M$1),FIND(" "&amp;$A17&amp;" ",_xlfn.TEXTJOIN(" ",FALSE,'README:^TYX'!$M$1))+LEN($A17)+2)-FIND(" "&amp;$A17&amp;" ",_xlfn.TEXTJOIN(" ",FALSE,'README:^TYX'!$M$1))-LEN($A17)-2)),"")</f>
        <v>WMT</v>
      </c>
      <c r="B18">
        <f t="shared" ca="1" si="1"/>
        <v>2.243491018385706E-3</v>
      </c>
      <c r="C18">
        <f t="shared" ca="1" si="2"/>
        <v>1.051259201131448E-3</v>
      </c>
      <c r="D18">
        <f t="shared" ca="1" si="2"/>
        <v>7.3478203503209464E-4</v>
      </c>
      <c r="E18">
        <f t="shared" ca="1" si="2"/>
        <v>1.7435128846365884E-3</v>
      </c>
      <c r="F18">
        <f t="shared" ca="1" si="2"/>
        <v>1.6051778618412017E-3</v>
      </c>
      <c r="G18">
        <f t="shared" ca="1" si="2"/>
        <v>3.2539603891500933E-4</v>
      </c>
      <c r="H18">
        <f t="shared" ca="1" si="2"/>
        <v>4.9908952406714383E-4</v>
      </c>
      <c r="I18">
        <f t="shared" ca="1" si="2"/>
        <v>4.3185167078607878E-4</v>
      </c>
      <c r="J18">
        <f t="shared" ca="1" si="2"/>
        <v>1.2795927221660715E-3</v>
      </c>
      <c r="K18">
        <f t="shared" ca="1" si="2"/>
        <v>1.3360406302661211E-3</v>
      </c>
      <c r="L18">
        <f t="shared" ca="1" si="2"/>
        <v>-9.631948816076184E-4</v>
      </c>
      <c r="M18">
        <f t="shared" ca="1" si="2"/>
        <v>1.2881633135378965E-3</v>
      </c>
      <c r="N18">
        <f t="shared" ca="1" si="2"/>
        <v>1.2123204937928283E-3</v>
      </c>
      <c r="O18">
        <f t="shared" ca="1" si="2"/>
        <v>-5.2267364526075301E-4</v>
      </c>
      <c r="P18">
        <f t="shared" ca="1" si="2"/>
        <v>3.9653587291703868E-3</v>
      </c>
      <c r="Q18">
        <f t="shared" ca="1" si="2"/>
        <v>2.8585131557960575E-3</v>
      </c>
      <c r="R18">
        <f t="shared" ref="R18:AE32" ca="1" si="4">IFERROR(_xlfn.COVARIANCE.S(INDIRECT("'"&amp;$A18&amp;"'"&amp;"!I:I"),INDIRECT("'"&amp;R$2&amp;"'"&amp;"!I:I")),"")</f>
        <v>5.7819836503084229E-4</v>
      </c>
      <c r="S18" t="str">
        <f t="shared" ca="1" si="3"/>
        <v/>
      </c>
      <c r="T18" t="str">
        <f t="shared" ca="1" si="3"/>
        <v/>
      </c>
      <c r="U18" t="str">
        <f t="shared" ca="1" si="3"/>
        <v/>
      </c>
      <c r="V18" t="str">
        <f t="shared" ca="1" si="3"/>
        <v/>
      </c>
      <c r="W18" t="str">
        <f t="shared" ca="1" si="3"/>
        <v/>
      </c>
      <c r="X18" t="str">
        <f t="shared" ca="1" si="3"/>
        <v/>
      </c>
      <c r="Y18" t="str">
        <f t="shared" ca="1" si="3"/>
        <v/>
      </c>
      <c r="Z18" t="str">
        <f t="shared" ca="1" si="3"/>
        <v/>
      </c>
      <c r="AA18" t="str">
        <f t="shared" ca="1" si="3"/>
        <v/>
      </c>
      <c r="AB18" t="str">
        <f t="shared" ca="1" si="3"/>
        <v/>
      </c>
      <c r="AC18" t="str">
        <f t="shared" ca="1" si="3"/>
        <v/>
      </c>
      <c r="AD18" t="str">
        <f t="shared" ca="1" si="3"/>
        <v/>
      </c>
      <c r="AE18" t="str">
        <f t="shared" ca="1" si="3"/>
        <v/>
      </c>
    </row>
    <row r="19" spans="1:31" x14ac:dyDescent="0.35">
      <c r="A19" t="str">
        <f ca="1">IFERROR(TRIM(MID(_xlfn.TEXTJOIN(" ",FALSE,'README:^TYX'!$M$1),FIND(" "&amp;$A18&amp;" ",_xlfn.TEXTJOIN(" ",FALSE,'README:^TYX'!$M$1))+LEN($A18)+2,FIND(" ",_xlfn.TEXTJOIN(" ",FALSE,'README:^TYX'!$M$1),FIND(" "&amp;$A18&amp;" ",_xlfn.TEXTJOIN(" ",FALSE,'README:^TYX'!$M$1))+LEN($A18)+2)-FIND(" "&amp;$A18&amp;" ",_xlfn.TEXTJOIN(" ",FALSE,'README:^TYX'!$M$1))-LEN($A18)-2)),"")</f>
        <v>XOM</v>
      </c>
      <c r="B19">
        <f t="shared" ca="1" si="1"/>
        <v>2.876861374199677E-3</v>
      </c>
      <c r="C19">
        <f t="shared" ref="C19:Q19" ca="1" si="5">IFERROR(_xlfn.COVARIANCE.S(INDIRECT("'"&amp;$A19&amp;"'"&amp;"!I:I"),INDIRECT("'"&amp;C$2&amp;"'"&amp;"!I:I")),"")</f>
        <v>4.2572631131602062E-4</v>
      </c>
      <c r="D19">
        <f t="shared" ca="1" si="5"/>
        <v>4.2970297673805254E-3</v>
      </c>
      <c r="E19">
        <f t="shared" ca="1" si="5"/>
        <v>3.0843151765571849E-3</v>
      </c>
      <c r="F19">
        <f t="shared" ca="1" si="5"/>
        <v>4.0777057809872029E-3</v>
      </c>
      <c r="G19">
        <f t="shared" ca="1" si="5"/>
        <v>3.6275083934408031E-3</v>
      </c>
      <c r="H19">
        <f t="shared" ca="1" si="5"/>
        <v>1.4726944397437448E-3</v>
      </c>
      <c r="I19">
        <f t="shared" ca="1" si="5"/>
        <v>2.9895363396414717E-3</v>
      </c>
      <c r="J19">
        <f t="shared" ca="1" si="5"/>
        <v>2.0935078222858745E-3</v>
      </c>
      <c r="K19">
        <f t="shared" ca="1" si="5"/>
        <v>3.2709036996950483E-3</v>
      </c>
      <c r="L19">
        <f t="shared" ca="1" si="5"/>
        <v>1.7543076789183706E-2</v>
      </c>
      <c r="M19">
        <f t="shared" ca="1" si="5"/>
        <v>5.3433588231450687E-4</v>
      </c>
      <c r="N19">
        <f t="shared" ca="1" si="5"/>
        <v>5.3559978727878729E-4</v>
      </c>
      <c r="O19">
        <f t="shared" ca="1" si="5"/>
        <v>3.6839448704325259E-4</v>
      </c>
      <c r="P19">
        <f t="shared" ca="1" si="5"/>
        <v>2.7740809004000648E-3</v>
      </c>
      <c r="Q19">
        <f t="shared" ca="1" si="5"/>
        <v>5.7819836503084229E-4</v>
      </c>
      <c r="R19">
        <f t="shared" ca="1" si="4"/>
        <v>9.9478801810896252E-3</v>
      </c>
      <c r="S19" t="str">
        <f t="shared" ca="1" si="4"/>
        <v/>
      </c>
      <c r="T19" t="str">
        <f t="shared" ca="1" si="4"/>
        <v/>
      </c>
      <c r="U19" t="str">
        <f t="shared" ca="1" si="4"/>
        <v/>
      </c>
      <c r="V19" t="str">
        <f t="shared" ca="1" si="4"/>
        <v/>
      </c>
      <c r="W19" t="str">
        <f t="shared" ca="1" si="4"/>
        <v/>
      </c>
      <c r="X19" t="str">
        <f t="shared" ca="1" si="4"/>
        <v/>
      </c>
      <c r="Y19" t="str">
        <f t="shared" ca="1" si="4"/>
        <v/>
      </c>
      <c r="Z19" t="str">
        <f t="shared" ca="1" si="4"/>
        <v/>
      </c>
      <c r="AA19" t="str">
        <f t="shared" ca="1" si="4"/>
        <v/>
      </c>
      <c r="AB19" t="str">
        <f t="shared" ca="1" si="4"/>
        <v/>
      </c>
      <c r="AC19" t="str">
        <f t="shared" ca="1" si="4"/>
        <v/>
      </c>
      <c r="AD19" t="str">
        <f t="shared" ca="1" si="4"/>
        <v/>
      </c>
      <c r="AE19" t="str">
        <f t="shared" ca="1" si="4"/>
        <v/>
      </c>
    </row>
    <row r="20" spans="1:31" x14ac:dyDescent="0.35">
      <c r="A20" t="str">
        <f ca="1">IFERROR(TRIM(MID(_xlfn.TEXTJOIN(" ",FALSE,'README:^TYX'!$M$1),FIND(" "&amp;$A19&amp;" ",_xlfn.TEXTJOIN(" ",FALSE,'README:^TYX'!$M$1))+LEN($A19)+2,FIND(" ",_xlfn.TEXTJOIN(" ",FALSE,'README:^TYX'!$M$1),FIND(" "&amp;$A19&amp;" ",_xlfn.TEXTJOIN(" ",FALSE,'README:^TYX'!$M$1))+LEN($A19)+2)-FIND(" "&amp;$A19&amp;" ",_xlfn.TEXTJOIN(" ",FALSE,'README:^TYX'!$M$1))-LEN($A19)-2)),"")</f>
        <v/>
      </c>
      <c r="B20" t="str">
        <f t="shared" ref="B20:Q32" ca="1" si="6">IFERROR(_xlfn.COVARIANCE.S(INDIRECT("'"&amp;$A20&amp;"'"&amp;"!I:I"),INDIRECT("'"&amp;B$2&amp;"'"&amp;"!I:I")),"")</f>
        <v/>
      </c>
      <c r="C20" t="str">
        <f t="shared" ca="1" si="6"/>
        <v/>
      </c>
      <c r="D20" t="str">
        <f t="shared" ca="1" si="6"/>
        <v/>
      </c>
      <c r="E20" t="str">
        <f t="shared" ca="1" si="6"/>
        <v/>
      </c>
      <c r="F20" t="str">
        <f t="shared" ca="1" si="6"/>
        <v/>
      </c>
      <c r="G20" t="str">
        <f t="shared" ca="1" si="6"/>
        <v/>
      </c>
      <c r="H20" t="str">
        <f t="shared" ca="1" si="6"/>
        <v/>
      </c>
      <c r="I20" t="str">
        <f t="shared" ca="1" si="6"/>
        <v/>
      </c>
      <c r="J20" t="str">
        <f t="shared" ca="1" si="6"/>
        <v/>
      </c>
      <c r="K20" t="str">
        <f t="shared" ca="1" si="6"/>
        <v/>
      </c>
      <c r="L20" t="str">
        <f t="shared" ca="1" si="6"/>
        <v/>
      </c>
      <c r="M20" t="str">
        <f t="shared" ca="1" si="6"/>
        <v/>
      </c>
      <c r="N20" t="str">
        <f t="shared" ca="1" si="6"/>
        <v/>
      </c>
      <c r="O20" t="str">
        <f t="shared" ca="1" si="6"/>
        <v/>
      </c>
      <c r="P20" t="str">
        <f t="shared" ca="1" si="6"/>
        <v/>
      </c>
      <c r="Q20" t="str">
        <f t="shared" ca="1" si="6"/>
        <v/>
      </c>
      <c r="R20" t="str">
        <f t="shared" ca="1" si="4"/>
        <v/>
      </c>
      <c r="S20" t="str">
        <f t="shared" ca="1" si="4"/>
        <v/>
      </c>
      <c r="T20" t="str">
        <f t="shared" ca="1" si="4"/>
        <v/>
      </c>
      <c r="U20" t="str">
        <f t="shared" ca="1" si="4"/>
        <v/>
      </c>
      <c r="V20" t="str">
        <f t="shared" ca="1" si="4"/>
        <v/>
      </c>
      <c r="W20" t="str">
        <f t="shared" ca="1" si="4"/>
        <v/>
      </c>
      <c r="X20" t="str">
        <f t="shared" ca="1" si="4"/>
        <v/>
      </c>
      <c r="Y20" t="str">
        <f t="shared" ca="1" si="4"/>
        <v/>
      </c>
      <c r="Z20" t="str">
        <f t="shared" ca="1" si="4"/>
        <v/>
      </c>
      <c r="AA20" t="str">
        <f t="shared" ca="1" si="4"/>
        <v/>
      </c>
      <c r="AB20" t="str">
        <f t="shared" ca="1" si="4"/>
        <v/>
      </c>
      <c r="AC20" t="str">
        <f t="shared" ca="1" si="4"/>
        <v/>
      </c>
      <c r="AD20" t="str">
        <f t="shared" ca="1" si="4"/>
        <v/>
      </c>
      <c r="AE20" t="str">
        <f t="shared" ca="1" si="4"/>
        <v/>
      </c>
    </row>
    <row r="21" spans="1:31" x14ac:dyDescent="0.35">
      <c r="A21" t="str">
        <f ca="1">IFERROR(TRIM(MID(_xlfn.TEXTJOIN(" ",FALSE,'README:^TYX'!$M$1),FIND(" "&amp;$A20&amp;" ",_xlfn.TEXTJOIN(" ",FALSE,'README:^TYX'!$M$1))+LEN($A20)+2,FIND(" ",_xlfn.TEXTJOIN(" ",FALSE,'README:^TYX'!$M$1),FIND(" "&amp;$A20&amp;" ",_xlfn.TEXTJOIN(" ",FALSE,'README:^TYX'!$M$1))+LEN($A20)+2)-FIND(" "&amp;$A20&amp;" ",_xlfn.TEXTJOIN(" ",FALSE,'README:^TYX'!$M$1))-LEN($A20)-2)),"")</f>
        <v/>
      </c>
      <c r="B21" t="str">
        <f t="shared" ca="1" si="6"/>
        <v/>
      </c>
      <c r="C21" t="str">
        <f t="shared" ca="1" si="6"/>
        <v/>
      </c>
      <c r="D21" t="str">
        <f t="shared" ca="1" si="6"/>
        <v/>
      </c>
      <c r="E21" t="str">
        <f t="shared" ca="1" si="6"/>
        <v/>
      </c>
      <c r="F21" t="str">
        <f t="shared" ca="1" si="6"/>
        <v/>
      </c>
      <c r="G21" t="str">
        <f t="shared" ca="1" si="6"/>
        <v/>
      </c>
      <c r="H21" t="str">
        <f t="shared" ca="1" si="6"/>
        <v/>
      </c>
      <c r="I21" t="str">
        <f t="shared" ca="1" si="6"/>
        <v/>
      </c>
      <c r="J21" t="str">
        <f t="shared" ca="1" si="6"/>
        <v/>
      </c>
      <c r="K21" t="str">
        <f t="shared" ca="1" si="6"/>
        <v/>
      </c>
      <c r="L21" t="str">
        <f t="shared" ca="1" si="6"/>
        <v/>
      </c>
      <c r="M21" t="str">
        <f t="shared" ca="1" si="6"/>
        <v/>
      </c>
      <c r="N21" t="str">
        <f t="shared" ca="1" si="6"/>
        <v/>
      </c>
      <c r="O21" t="str">
        <f t="shared" ca="1" si="6"/>
        <v/>
      </c>
      <c r="P21" t="str">
        <f t="shared" ca="1" si="6"/>
        <v/>
      </c>
      <c r="Q21" t="str">
        <f t="shared" ca="1" si="6"/>
        <v/>
      </c>
      <c r="R21" t="str">
        <f t="shared" ca="1" si="4"/>
        <v/>
      </c>
      <c r="S21" t="str">
        <f t="shared" ca="1" si="4"/>
        <v/>
      </c>
      <c r="T21" t="str">
        <f t="shared" ca="1" si="4"/>
        <v/>
      </c>
      <c r="U21" t="str">
        <f t="shared" ca="1" si="4"/>
        <v/>
      </c>
      <c r="V21" t="str">
        <f t="shared" ca="1" si="4"/>
        <v/>
      </c>
      <c r="W21" t="str">
        <f t="shared" ca="1" si="4"/>
        <v/>
      </c>
      <c r="X21" t="str">
        <f t="shared" ca="1" si="4"/>
        <v/>
      </c>
      <c r="Y21" t="str">
        <f t="shared" ca="1" si="4"/>
        <v/>
      </c>
      <c r="Z21" t="str">
        <f t="shared" ca="1" si="4"/>
        <v/>
      </c>
      <c r="AA21" t="str">
        <f t="shared" ca="1" si="4"/>
        <v/>
      </c>
      <c r="AB21" t="str">
        <f t="shared" ca="1" si="4"/>
        <v/>
      </c>
      <c r="AC21" t="str">
        <f t="shared" ca="1" si="4"/>
        <v/>
      </c>
      <c r="AD21" t="str">
        <f t="shared" ca="1" si="4"/>
        <v/>
      </c>
      <c r="AE21" t="str">
        <f t="shared" ca="1" si="4"/>
        <v/>
      </c>
    </row>
    <row r="22" spans="1:31" x14ac:dyDescent="0.35">
      <c r="A22" t="str">
        <f ca="1">IFERROR(TRIM(MID(_xlfn.TEXTJOIN(" ",FALSE,'README:^TYX'!$M$1),FIND(" "&amp;$A21&amp;" ",_xlfn.TEXTJOIN(" ",FALSE,'README:^TYX'!$M$1))+LEN($A21)+2,FIND(" ",_xlfn.TEXTJOIN(" ",FALSE,'README:^TYX'!$M$1),FIND(" "&amp;$A21&amp;" ",_xlfn.TEXTJOIN(" ",FALSE,'README:^TYX'!$M$1))+LEN($A21)+2)-FIND(" "&amp;$A21&amp;" ",_xlfn.TEXTJOIN(" ",FALSE,'README:^TYX'!$M$1))-LEN($A21)-2)),"")</f>
        <v/>
      </c>
      <c r="B22" t="str">
        <f t="shared" ca="1" si="6"/>
        <v/>
      </c>
      <c r="C22" t="str">
        <f t="shared" ca="1" si="6"/>
        <v/>
      </c>
      <c r="D22" t="str">
        <f t="shared" ca="1" si="6"/>
        <v/>
      </c>
      <c r="E22" t="str">
        <f t="shared" ca="1" si="6"/>
        <v/>
      </c>
      <c r="F22" t="str">
        <f t="shared" ca="1" si="6"/>
        <v/>
      </c>
      <c r="G22" t="str">
        <f t="shared" ca="1" si="6"/>
        <v/>
      </c>
      <c r="H22" t="str">
        <f t="shared" ca="1" si="6"/>
        <v/>
      </c>
      <c r="I22" t="str">
        <f t="shared" ca="1" si="6"/>
        <v/>
      </c>
      <c r="J22" t="str">
        <f t="shared" ca="1" si="6"/>
        <v/>
      </c>
      <c r="K22" t="str">
        <f t="shared" ca="1" si="6"/>
        <v/>
      </c>
      <c r="L22" t="str">
        <f t="shared" ca="1" si="6"/>
        <v/>
      </c>
      <c r="M22" t="str">
        <f t="shared" ca="1" si="6"/>
        <v/>
      </c>
      <c r="N22" t="str">
        <f t="shared" ca="1" si="6"/>
        <v/>
      </c>
      <c r="O22" t="str">
        <f t="shared" ca="1" si="6"/>
        <v/>
      </c>
      <c r="P22" t="str">
        <f t="shared" ca="1" si="6"/>
        <v/>
      </c>
      <c r="Q22" t="str">
        <f t="shared" ca="1" si="6"/>
        <v/>
      </c>
      <c r="R22" t="str">
        <f t="shared" ca="1" si="4"/>
        <v/>
      </c>
      <c r="S22" t="str">
        <f t="shared" ca="1" si="4"/>
        <v/>
      </c>
      <c r="T22" t="str">
        <f t="shared" ca="1" si="4"/>
        <v/>
      </c>
      <c r="U22" t="str">
        <f t="shared" ca="1" si="4"/>
        <v/>
      </c>
      <c r="V22" t="str">
        <f t="shared" ca="1" si="4"/>
        <v/>
      </c>
      <c r="W22" t="str">
        <f t="shared" ca="1" si="4"/>
        <v/>
      </c>
      <c r="X22" t="str">
        <f t="shared" ca="1" si="4"/>
        <v/>
      </c>
      <c r="Y22" t="str">
        <f t="shared" ca="1" si="4"/>
        <v/>
      </c>
      <c r="Z22" t="str">
        <f t="shared" ca="1" si="4"/>
        <v/>
      </c>
      <c r="AA22" t="str">
        <f t="shared" ca="1" si="4"/>
        <v/>
      </c>
      <c r="AB22" t="str">
        <f t="shared" ca="1" si="4"/>
        <v/>
      </c>
      <c r="AC22" t="str">
        <f t="shared" ca="1" si="4"/>
        <v/>
      </c>
      <c r="AD22" t="str">
        <f t="shared" ca="1" si="4"/>
        <v/>
      </c>
      <c r="AE22" t="str">
        <f t="shared" ca="1" si="4"/>
        <v/>
      </c>
    </row>
    <row r="23" spans="1:31" x14ac:dyDescent="0.35">
      <c r="A23" t="str">
        <f ca="1">IFERROR(TRIM(MID(_xlfn.TEXTJOIN(" ",FALSE,'README:^TYX'!$M$1),FIND(" "&amp;$A22&amp;" ",_xlfn.TEXTJOIN(" ",FALSE,'README:^TYX'!$M$1))+LEN($A22)+2,FIND(" ",_xlfn.TEXTJOIN(" ",FALSE,'README:^TYX'!$M$1),FIND(" "&amp;$A22&amp;" ",_xlfn.TEXTJOIN(" ",FALSE,'README:^TYX'!$M$1))+LEN($A22)+2)-FIND(" "&amp;$A22&amp;" ",_xlfn.TEXTJOIN(" ",FALSE,'README:^TYX'!$M$1))-LEN($A22)-2)),"")</f>
        <v/>
      </c>
      <c r="B23" t="str">
        <f t="shared" ca="1" si="6"/>
        <v/>
      </c>
      <c r="C23" t="str">
        <f t="shared" ca="1" si="6"/>
        <v/>
      </c>
      <c r="D23" t="str">
        <f t="shared" ca="1" si="6"/>
        <v/>
      </c>
      <c r="E23" t="str">
        <f t="shared" ca="1" si="6"/>
        <v/>
      </c>
      <c r="F23" t="str">
        <f t="shared" ca="1" si="6"/>
        <v/>
      </c>
      <c r="G23" t="str">
        <f t="shared" ca="1" si="6"/>
        <v/>
      </c>
      <c r="H23" t="str">
        <f t="shared" ca="1" si="6"/>
        <v/>
      </c>
      <c r="I23" t="str">
        <f t="shared" ca="1" si="6"/>
        <v/>
      </c>
      <c r="J23" t="str">
        <f t="shared" ca="1" si="6"/>
        <v/>
      </c>
      <c r="K23" t="str">
        <f t="shared" ca="1" si="6"/>
        <v/>
      </c>
      <c r="L23" t="str">
        <f t="shared" ca="1" si="6"/>
        <v/>
      </c>
      <c r="M23" t="str">
        <f t="shared" ca="1" si="6"/>
        <v/>
      </c>
      <c r="N23" t="str">
        <f t="shared" ca="1" si="6"/>
        <v/>
      </c>
      <c r="O23" t="str">
        <f t="shared" ca="1" si="6"/>
        <v/>
      </c>
      <c r="P23" t="str">
        <f t="shared" ca="1" si="6"/>
        <v/>
      </c>
      <c r="Q23" t="str">
        <f t="shared" ca="1" si="6"/>
        <v/>
      </c>
      <c r="R23" t="str">
        <f t="shared" ca="1" si="4"/>
        <v/>
      </c>
      <c r="S23" t="str">
        <f t="shared" ca="1" si="4"/>
        <v/>
      </c>
      <c r="T23" t="str">
        <f t="shared" ca="1" si="4"/>
        <v/>
      </c>
      <c r="U23" t="str">
        <f t="shared" ca="1" si="4"/>
        <v/>
      </c>
      <c r="V23" t="str">
        <f t="shared" ca="1" si="4"/>
        <v/>
      </c>
      <c r="W23" t="str">
        <f t="shared" ca="1" si="4"/>
        <v/>
      </c>
      <c r="X23" t="str">
        <f t="shared" ca="1" si="4"/>
        <v/>
      </c>
      <c r="Y23" t="str">
        <f t="shared" ca="1" si="4"/>
        <v/>
      </c>
      <c r="Z23" t="str">
        <f t="shared" ca="1" si="4"/>
        <v/>
      </c>
      <c r="AA23" t="str">
        <f t="shared" ca="1" si="4"/>
        <v/>
      </c>
      <c r="AB23" t="str">
        <f t="shared" ca="1" si="4"/>
        <v/>
      </c>
      <c r="AC23" t="str">
        <f t="shared" ca="1" si="4"/>
        <v/>
      </c>
      <c r="AD23" t="str">
        <f t="shared" ca="1" si="4"/>
        <v/>
      </c>
      <c r="AE23" t="str">
        <f t="shared" ca="1" si="4"/>
        <v/>
      </c>
    </row>
    <row r="24" spans="1:31" x14ac:dyDescent="0.35">
      <c r="A24" t="str">
        <f ca="1">IFERROR(TRIM(MID(_xlfn.TEXTJOIN(" ",FALSE,'README:^TYX'!$M$1),FIND(" "&amp;$A23&amp;" ",_xlfn.TEXTJOIN(" ",FALSE,'README:^TYX'!$M$1))+LEN($A23)+2,FIND(" ",_xlfn.TEXTJOIN(" ",FALSE,'README:^TYX'!$M$1),FIND(" "&amp;$A23&amp;" ",_xlfn.TEXTJOIN(" ",FALSE,'README:^TYX'!$M$1))+LEN($A23)+2)-FIND(" "&amp;$A23&amp;" ",_xlfn.TEXTJOIN(" ",FALSE,'README:^TYX'!$M$1))-LEN($A23)-2)),"")</f>
        <v/>
      </c>
      <c r="B24" t="str">
        <f t="shared" ca="1" si="6"/>
        <v/>
      </c>
      <c r="C24" t="str">
        <f t="shared" ca="1" si="6"/>
        <v/>
      </c>
      <c r="D24" t="str">
        <f t="shared" ca="1" si="6"/>
        <v/>
      </c>
      <c r="E24" t="str">
        <f t="shared" ca="1" si="6"/>
        <v/>
      </c>
      <c r="F24" t="str">
        <f t="shared" ca="1" si="6"/>
        <v/>
      </c>
      <c r="G24" t="str">
        <f t="shared" ca="1" si="6"/>
        <v/>
      </c>
      <c r="H24" t="str">
        <f t="shared" ca="1" si="6"/>
        <v/>
      </c>
      <c r="I24" t="str">
        <f t="shared" ca="1" si="6"/>
        <v/>
      </c>
      <c r="J24" t="str">
        <f t="shared" ca="1" si="6"/>
        <v/>
      </c>
      <c r="K24" t="str">
        <f t="shared" ca="1" si="6"/>
        <v/>
      </c>
      <c r="L24" t="str">
        <f t="shared" ca="1" si="6"/>
        <v/>
      </c>
      <c r="M24" t="str">
        <f t="shared" ca="1" si="6"/>
        <v/>
      </c>
      <c r="N24" t="str">
        <f t="shared" ca="1" si="6"/>
        <v/>
      </c>
      <c r="O24" t="str">
        <f t="shared" ca="1" si="6"/>
        <v/>
      </c>
      <c r="P24" t="str">
        <f t="shared" ca="1" si="6"/>
        <v/>
      </c>
      <c r="Q24" t="str">
        <f t="shared" ca="1" si="6"/>
        <v/>
      </c>
      <c r="R24" t="str">
        <f t="shared" ca="1" si="4"/>
        <v/>
      </c>
      <c r="S24" t="str">
        <f t="shared" ca="1" si="4"/>
        <v/>
      </c>
      <c r="T24" t="str">
        <f t="shared" ca="1" si="4"/>
        <v/>
      </c>
      <c r="U24" t="str">
        <f t="shared" ca="1" si="4"/>
        <v/>
      </c>
      <c r="V24" t="str">
        <f t="shared" ca="1" si="4"/>
        <v/>
      </c>
      <c r="W24" t="str">
        <f t="shared" ca="1" si="4"/>
        <v/>
      </c>
      <c r="X24" t="str">
        <f t="shared" ca="1" si="4"/>
        <v/>
      </c>
      <c r="Y24" t="str">
        <f t="shared" ca="1" si="4"/>
        <v/>
      </c>
      <c r="Z24" t="str">
        <f t="shared" ca="1" si="4"/>
        <v/>
      </c>
      <c r="AA24" t="str">
        <f t="shared" ca="1" si="4"/>
        <v/>
      </c>
      <c r="AB24" t="str">
        <f t="shared" ca="1" si="4"/>
        <v/>
      </c>
      <c r="AC24" t="str">
        <f t="shared" ca="1" si="4"/>
        <v/>
      </c>
      <c r="AD24" t="str">
        <f t="shared" ca="1" si="4"/>
        <v/>
      </c>
      <c r="AE24" t="str">
        <f t="shared" ca="1" si="4"/>
        <v/>
      </c>
    </row>
    <row r="25" spans="1:31" x14ac:dyDescent="0.35">
      <c r="A25" t="str">
        <f ca="1">IFERROR(TRIM(MID(_xlfn.TEXTJOIN(" ",FALSE,'README:^TYX'!$M$1),FIND(" "&amp;$A24&amp;" ",_xlfn.TEXTJOIN(" ",FALSE,'README:^TYX'!$M$1))+LEN($A24)+2,FIND(" ",_xlfn.TEXTJOIN(" ",FALSE,'README:^TYX'!$M$1),FIND(" "&amp;$A24&amp;" ",_xlfn.TEXTJOIN(" ",FALSE,'README:^TYX'!$M$1))+LEN($A24)+2)-FIND(" "&amp;$A24&amp;" ",_xlfn.TEXTJOIN(" ",FALSE,'README:^TYX'!$M$1))-LEN($A24)-2)),"")</f>
        <v/>
      </c>
      <c r="B25" t="str">
        <f t="shared" ca="1" si="6"/>
        <v/>
      </c>
      <c r="C25" t="str">
        <f t="shared" ca="1" si="6"/>
        <v/>
      </c>
      <c r="D25" t="str">
        <f t="shared" ca="1" si="6"/>
        <v/>
      </c>
      <c r="E25" t="str">
        <f t="shared" ca="1" si="6"/>
        <v/>
      </c>
      <c r="F25" t="str">
        <f t="shared" ca="1" si="6"/>
        <v/>
      </c>
      <c r="G25" t="str">
        <f t="shared" ca="1" si="6"/>
        <v/>
      </c>
      <c r="H25" t="str">
        <f t="shared" ca="1" si="6"/>
        <v/>
      </c>
      <c r="I25" t="str">
        <f t="shared" ca="1" si="6"/>
        <v/>
      </c>
      <c r="J25" t="str">
        <f t="shared" ca="1" si="6"/>
        <v/>
      </c>
      <c r="K25" t="str">
        <f t="shared" ca="1" si="6"/>
        <v/>
      </c>
      <c r="L25" t="str">
        <f t="shared" ca="1" si="6"/>
        <v/>
      </c>
      <c r="M25" t="str">
        <f t="shared" ca="1" si="6"/>
        <v/>
      </c>
      <c r="N25" t="str">
        <f t="shared" ca="1" si="6"/>
        <v/>
      </c>
      <c r="O25" t="str">
        <f t="shared" ca="1" si="6"/>
        <v/>
      </c>
      <c r="P25" t="str">
        <f t="shared" ca="1" si="6"/>
        <v/>
      </c>
      <c r="Q25" t="str">
        <f t="shared" ca="1" si="6"/>
        <v/>
      </c>
      <c r="R25" t="str">
        <f t="shared" ca="1" si="4"/>
        <v/>
      </c>
      <c r="S25" t="str">
        <f t="shared" ca="1" si="4"/>
        <v/>
      </c>
      <c r="T25" t="str">
        <f t="shared" ca="1" si="4"/>
        <v/>
      </c>
      <c r="U25" t="str">
        <f t="shared" ca="1" si="4"/>
        <v/>
      </c>
      <c r="V25" t="str">
        <f t="shared" ca="1" si="4"/>
        <v/>
      </c>
      <c r="W25" t="str">
        <f t="shared" ca="1" si="4"/>
        <v/>
      </c>
      <c r="X25" t="str">
        <f t="shared" ca="1" si="4"/>
        <v/>
      </c>
      <c r="Y25" t="str">
        <f t="shared" ca="1" si="4"/>
        <v/>
      </c>
      <c r="Z25" t="str">
        <f t="shared" ca="1" si="4"/>
        <v/>
      </c>
      <c r="AA25" t="str">
        <f t="shared" ca="1" si="4"/>
        <v/>
      </c>
      <c r="AB25" t="str">
        <f t="shared" ca="1" si="4"/>
        <v/>
      </c>
      <c r="AC25" t="str">
        <f t="shared" ca="1" si="4"/>
        <v/>
      </c>
      <c r="AD25" t="str">
        <f t="shared" ca="1" si="4"/>
        <v/>
      </c>
      <c r="AE25" t="str">
        <f t="shared" ca="1" si="4"/>
        <v/>
      </c>
    </row>
    <row r="26" spans="1:31" x14ac:dyDescent="0.35">
      <c r="A26" t="str">
        <f ca="1">IFERROR(TRIM(MID(_xlfn.TEXTJOIN(" ",FALSE,'README:^TYX'!$M$1),FIND(" "&amp;$A25&amp;" ",_xlfn.TEXTJOIN(" ",FALSE,'README:^TYX'!$M$1))+LEN($A25)+2,FIND(" ",_xlfn.TEXTJOIN(" ",FALSE,'README:^TYX'!$M$1),FIND(" "&amp;$A25&amp;" ",_xlfn.TEXTJOIN(" ",FALSE,'README:^TYX'!$M$1))+LEN($A25)+2)-FIND(" "&amp;$A25&amp;" ",_xlfn.TEXTJOIN(" ",FALSE,'README:^TYX'!$M$1))-LEN($A25)-2)),"")</f>
        <v/>
      </c>
      <c r="B26" t="str">
        <f t="shared" ca="1" si="6"/>
        <v/>
      </c>
      <c r="C26" t="str">
        <f t="shared" ca="1" si="6"/>
        <v/>
      </c>
      <c r="D26" t="str">
        <f t="shared" ca="1" si="6"/>
        <v/>
      </c>
      <c r="E26" t="str">
        <f t="shared" ca="1" si="6"/>
        <v/>
      </c>
      <c r="F26" t="str">
        <f t="shared" ca="1" si="6"/>
        <v/>
      </c>
      <c r="G26" t="str">
        <f t="shared" ca="1" si="6"/>
        <v/>
      </c>
      <c r="H26" t="str">
        <f t="shared" ca="1" si="6"/>
        <v/>
      </c>
      <c r="I26" t="str">
        <f t="shared" ca="1" si="6"/>
        <v/>
      </c>
      <c r="J26" t="str">
        <f t="shared" ca="1" si="6"/>
        <v/>
      </c>
      <c r="K26" t="str">
        <f t="shared" ca="1" si="6"/>
        <v/>
      </c>
      <c r="L26" t="str">
        <f t="shared" ca="1" si="6"/>
        <v/>
      </c>
      <c r="M26" t="str">
        <f t="shared" ca="1" si="6"/>
        <v/>
      </c>
      <c r="N26" t="str">
        <f t="shared" ca="1" si="6"/>
        <v/>
      </c>
      <c r="O26" t="str">
        <f t="shared" ca="1" si="6"/>
        <v/>
      </c>
      <c r="P26" t="str">
        <f t="shared" ca="1" si="6"/>
        <v/>
      </c>
      <c r="Q26" t="str">
        <f t="shared" ca="1" si="6"/>
        <v/>
      </c>
      <c r="R26" t="str">
        <f t="shared" ca="1" si="4"/>
        <v/>
      </c>
      <c r="S26" t="str">
        <f t="shared" ca="1" si="4"/>
        <v/>
      </c>
      <c r="T26" t="str">
        <f t="shared" ca="1" si="4"/>
        <v/>
      </c>
      <c r="U26" t="str">
        <f t="shared" ca="1" si="4"/>
        <v/>
      </c>
      <c r="V26" t="str">
        <f t="shared" ca="1" si="4"/>
        <v/>
      </c>
      <c r="W26" t="str">
        <f t="shared" ca="1" si="4"/>
        <v/>
      </c>
      <c r="X26" t="str">
        <f t="shared" ca="1" si="4"/>
        <v/>
      </c>
      <c r="Y26" t="str">
        <f t="shared" ca="1" si="4"/>
        <v/>
      </c>
      <c r="Z26" t="str">
        <f t="shared" ca="1" si="4"/>
        <v/>
      </c>
      <c r="AA26" t="str">
        <f t="shared" ca="1" si="4"/>
        <v/>
      </c>
      <c r="AB26" t="str">
        <f t="shared" ca="1" si="4"/>
        <v/>
      </c>
      <c r="AC26" t="str">
        <f t="shared" ca="1" si="4"/>
        <v/>
      </c>
      <c r="AD26" t="str">
        <f t="shared" ca="1" si="4"/>
        <v/>
      </c>
      <c r="AE26" t="str">
        <f t="shared" ca="1" si="4"/>
        <v/>
      </c>
    </row>
    <row r="27" spans="1:31" x14ac:dyDescent="0.35">
      <c r="A27" t="str">
        <f ca="1">IFERROR(TRIM(MID(_xlfn.TEXTJOIN(" ",FALSE,'README:^TYX'!$M$1),FIND(" "&amp;$A26&amp;" ",_xlfn.TEXTJOIN(" ",FALSE,'README:^TYX'!$M$1))+LEN($A26)+2,FIND(" ",_xlfn.TEXTJOIN(" ",FALSE,'README:^TYX'!$M$1),FIND(" "&amp;$A26&amp;" ",_xlfn.TEXTJOIN(" ",FALSE,'README:^TYX'!$M$1))+LEN($A26)+2)-FIND(" "&amp;$A26&amp;" ",_xlfn.TEXTJOIN(" ",FALSE,'README:^TYX'!$M$1))-LEN($A26)-2)),"")</f>
        <v/>
      </c>
      <c r="B27" t="str">
        <f t="shared" ca="1" si="6"/>
        <v/>
      </c>
      <c r="C27" t="str">
        <f t="shared" ca="1" si="6"/>
        <v/>
      </c>
      <c r="D27" t="str">
        <f t="shared" ca="1" si="6"/>
        <v/>
      </c>
      <c r="E27" t="str">
        <f t="shared" ca="1" si="6"/>
        <v/>
      </c>
      <c r="F27" t="str">
        <f t="shared" ca="1" si="6"/>
        <v/>
      </c>
      <c r="G27" t="str">
        <f t="shared" ca="1" si="6"/>
        <v/>
      </c>
      <c r="H27" t="str">
        <f t="shared" ca="1" si="6"/>
        <v/>
      </c>
      <c r="I27" t="str">
        <f t="shared" ca="1" si="6"/>
        <v/>
      </c>
      <c r="J27" t="str">
        <f t="shared" ca="1" si="6"/>
        <v/>
      </c>
      <c r="K27" t="str">
        <f t="shared" ca="1" si="6"/>
        <v/>
      </c>
      <c r="L27" t="str">
        <f t="shared" ca="1" si="6"/>
        <v/>
      </c>
      <c r="M27" t="str">
        <f t="shared" ca="1" si="6"/>
        <v/>
      </c>
      <c r="N27" t="str">
        <f t="shared" ca="1" si="6"/>
        <v/>
      </c>
      <c r="O27" t="str">
        <f t="shared" ca="1" si="6"/>
        <v/>
      </c>
      <c r="P27" t="str">
        <f t="shared" ca="1" si="6"/>
        <v/>
      </c>
      <c r="Q27" t="str">
        <f t="shared" ca="1" si="6"/>
        <v/>
      </c>
      <c r="R27" t="str">
        <f t="shared" ca="1" si="4"/>
        <v/>
      </c>
      <c r="S27" t="str">
        <f t="shared" ca="1" si="4"/>
        <v/>
      </c>
      <c r="T27" t="str">
        <f t="shared" ca="1" si="4"/>
        <v/>
      </c>
      <c r="U27" t="str">
        <f t="shared" ca="1" si="4"/>
        <v/>
      </c>
      <c r="V27" t="str">
        <f t="shared" ca="1" si="4"/>
        <v/>
      </c>
      <c r="W27" t="str">
        <f t="shared" ca="1" si="4"/>
        <v/>
      </c>
      <c r="X27" t="str">
        <f t="shared" ca="1" si="4"/>
        <v/>
      </c>
      <c r="Y27" t="str">
        <f t="shared" ca="1" si="4"/>
        <v/>
      </c>
      <c r="Z27" t="str">
        <f t="shared" ca="1" si="4"/>
        <v/>
      </c>
      <c r="AA27" t="str">
        <f t="shared" ca="1" si="4"/>
        <v/>
      </c>
      <c r="AB27" t="str">
        <f t="shared" ca="1" si="4"/>
        <v/>
      </c>
      <c r="AC27" t="str">
        <f t="shared" ca="1" si="4"/>
        <v/>
      </c>
      <c r="AD27" t="str">
        <f t="shared" ca="1" si="4"/>
        <v/>
      </c>
      <c r="AE27" t="str">
        <f t="shared" ca="1" si="4"/>
        <v/>
      </c>
    </row>
    <row r="28" spans="1:31" x14ac:dyDescent="0.35">
      <c r="A28" t="str">
        <f ca="1">IFERROR(TRIM(MID(_xlfn.TEXTJOIN(" ",FALSE,'README:^TYX'!$M$1),FIND(" "&amp;$A27&amp;" ",_xlfn.TEXTJOIN(" ",FALSE,'README:^TYX'!$M$1))+LEN($A27)+2,FIND(" ",_xlfn.TEXTJOIN(" ",FALSE,'README:^TYX'!$M$1),FIND(" "&amp;$A27&amp;" ",_xlfn.TEXTJOIN(" ",FALSE,'README:^TYX'!$M$1))+LEN($A27)+2)-FIND(" "&amp;$A27&amp;" ",_xlfn.TEXTJOIN(" ",FALSE,'README:^TYX'!$M$1))-LEN($A27)-2)),"")</f>
        <v/>
      </c>
      <c r="B28" t="str">
        <f t="shared" ca="1" si="6"/>
        <v/>
      </c>
      <c r="C28" t="str">
        <f t="shared" ca="1" si="6"/>
        <v/>
      </c>
      <c r="D28" t="str">
        <f t="shared" ca="1" si="6"/>
        <v/>
      </c>
      <c r="E28" t="str">
        <f t="shared" ca="1" si="6"/>
        <v/>
      </c>
      <c r="F28" t="str">
        <f t="shared" ca="1" si="6"/>
        <v/>
      </c>
      <c r="G28" t="str">
        <f t="shared" ca="1" si="6"/>
        <v/>
      </c>
      <c r="H28" t="str">
        <f t="shared" ca="1" si="6"/>
        <v/>
      </c>
      <c r="I28" t="str">
        <f t="shared" ca="1" si="6"/>
        <v/>
      </c>
      <c r="J28" t="str">
        <f t="shared" ca="1" si="6"/>
        <v/>
      </c>
      <c r="K28" t="str">
        <f t="shared" ca="1" si="6"/>
        <v/>
      </c>
      <c r="L28" t="str">
        <f t="shared" ca="1" si="6"/>
        <v/>
      </c>
      <c r="M28" t="str">
        <f t="shared" ca="1" si="6"/>
        <v/>
      </c>
      <c r="N28" t="str">
        <f t="shared" ca="1" si="6"/>
        <v/>
      </c>
      <c r="O28" t="str">
        <f t="shared" ca="1" si="6"/>
        <v/>
      </c>
      <c r="P28" t="str">
        <f t="shared" ca="1" si="6"/>
        <v/>
      </c>
      <c r="Q28" t="str">
        <f t="shared" ca="1" si="6"/>
        <v/>
      </c>
      <c r="R28" t="str">
        <f t="shared" ca="1" si="4"/>
        <v/>
      </c>
      <c r="S28" t="str">
        <f t="shared" ca="1" si="4"/>
        <v/>
      </c>
      <c r="T28" t="str">
        <f t="shared" ca="1" si="4"/>
        <v/>
      </c>
      <c r="U28" t="str">
        <f t="shared" ca="1" si="4"/>
        <v/>
      </c>
      <c r="V28" t="str">
        <f t="shared" ca="1" si="4"/>
        <v/>
      </c>
      <c r="W28" t="str">
        <f t="shared" ca="1" si="4"/>
        <v/>
      </c>
      <c r="X28" t="str">
        <f t="shared" ca="1" si="4"/>
        <v/>
      </c>
      <c r="Y28" t="str">
        <f t="shared" ca="1" si="4"/>
        <v/>
      </c>
      <c r="Z28" t="str">
        <f t="shared" ca="1" si="4"/>
        <v/>
      </c>
      <c r="AA28" t="str">
        <f t="shared" ca="1" si="4"/>
        <v/>
      </c>
      <c r="AB28" t="str">
        <f t="shared" ca="1" si="4"/>
        <v/>
      </c>
      <c r="AC28" t="str">
        <f t="shared" ca="1" si="4"/>
        <v/>
      </c>
      <c r="AD28" t="str">
        <f t="shared" ca="1" si="4"/>
        <v/>
      </c>
      <c r="AE28" t="str">
        <f t="shared" ca="1" si="4"/>
        <v/>
      </c>
    </row>
    <row r="29" spans="1:31" x14ac:dyDescent="0.35">
      <c r="A29" t="str">
        <f ca="1">IFERROR(TRIM(MID(_xlfn.TEXTJOIN(" ",FALSE,'README:^TYX'!$M$1),FIND(" "&amp;$A28&amp;" ",_xlfn.TEXTJOIN(" ",FALSE,'README:^TYX'!$M$1))+LEN($A28)+2,FIND(" ",_xlfn.TEXTJOIN(" ",FALSE,'README:^TYX'!$M$1),FIND(" "&amp;$A28&amp;" ",_xlfn.TEXTJOIN(" ",FALSE,'README:^TYX'!$M$1))+LEN($A28)+2)-FIND(" "&amp;$A28&amp;" ",_xlfn.TEXTJOIN(" ",FALSE,'README:^TYX'!$M$1))-LEN($A28)-2)),"")</f>
        <v/>
      </c>
      <c r="B29" t="str">
        <f t="shared" ca="1" si="6"/>
        <v/>
      </c>
      <c r="C29" t="str">
        <f t="shared" ca="1" si="6"/>
        <v/>
      </c>
      <c r="D29" t="str">
        <f t="shared" ca="1" si="6"/>
        <v/>
      </c>
      <c r="E29" t="str">
        <f t="shared" ca="1" si="6"/>
        <v/>
      </c>
      <c r="F29" t="str">
        <f t="shared" ca="1" si="6"/>
        <v/>
      </c>
      <c r="G29" t="str">
        <f t="shared" ca="1" si="6"/>
        <v/>
      </c>
      <c r="H29" t="str">
        <f t="shared" ca="1" si="6"/>
        <v/>
      </c>
      <c r="I29" t="str">
        <f t="shared" ca="1" si="6"/>
        <v/>
      </c>
      <c r="J29" t="str">
        <f t="shared" ca="1" si="6"/>
        <v/>
      </c>
      <c r="K29" t="str">
        <f t="shared" ca="1" si="6"/>
        <v/>
      </c>
      <c r="L29" t="str">
        <f t="shared" ca="1" si="6"/>
        <v/>
      </c>
      <c r="M29" t="str">
        <f t="shared" ca="1" si="6"/>
        <v/>
      </c>
      <c r="N29" t="str">
        <f t="shared" ca="1" si="6"/>
        <v/>
      </c>
      <c r="O29" t="str">
        <f t="shared" ca="1" si="6"/>
        <v/>
      </c>
      <c r="P29" t="str">
        <f t="shared" ca="1" si="6"/>
        <v/>
      </c>
      <c r="Q29" t="str">
        <f t="shared" ca="1" si="6"/>
        <v/>
      </c>
      <c r="R29" t="str">
        <f t="shared" ca="1" si="4"/>
        <v/>
      </c>
      <c r="S29" t="str">
        <f t="shared" ca="1" si="4"/>
        <v/>
      </c>
      <c r="T29" t="str">
        <f t="shared" ca="1" si="4"/>
        <v/>
      </c>
      <c r="U29" t="str">
        <f t="shared" ca="1" si="4"/>
        <v/>
      </c>
      <c r="V29" t="str">
        <f t="shared" ca="1" si="4"/>
        <v/>
      </c>
      <c r="W29" t="str">
        <f t="shared" ca="1" si="4"/>
        <v/>
      </c>
      <c r="X29" t="str">
        <f t="shared" ca="1" si="4"/>
        <v/>
      </c>
      <c r="Y29" t="str">
        <f t="shared" ca="1" si="4"/>
        <v/>
      </c>
      <c r="Z29" t="str">
        <f t="shared" ca="1" si="4"/>
        <v/>
      </c>
      <c r="AA29" t="str">
        <f t="shared" ca="1" si="4"/>
        <v/>
      </c>
      <c r="AB29" t="str">
        <f t="shared" ca="1" si="4"/>
        <v/>
      </c>
      <c r="AC29" t="str">
        <f t="shared" ca="1" si="4"/>
        <v/>
      </c>
      <c r="AD29" t="str">
        <f t="shared" ca="1" si="4"/>
        <v/>
      </c>
      <c r="AE29" t="str">
        <f t="shared" ca="1" si="4"/>
        <v/>
      </c>
    </row>
    <row r="30" spans="1:31" x14ac:dyDescent="0.35">
      <c r="A30" t="str">
        <f ca="1">IFERROR(TRIM(MID(_xlfn.TEXTJOIN(" ",FALSE,'README:^TYX'!$M$1),FIND(" "&amp;$A29&amp;" ",_xlfn.TEXTJOIN(" ",FALSE,'README:^TYX'!$M$1))+LEN($A29)+2,FIND(" ",_xlfn.TEXTJOIN(" ",FALSE,'README:^TYX'!$M$1),FIND(" "&amp;$A29&amp;" ",_xlfn.TEXTJOIN(" ",FALSE,'README:^TYX'!$M$1))+LEN($A29)+2)-FIND(" "&amp;$A29&amp;" ",_xlfn.TEXTJOIN(" ",FALSE,'README:^TYX'!$M$1))-LEN($A29)-2)),"")</f>
        <v/>
      </c>
      <c r="B30" t="str">
        <f t="shared" ca="1" si="6"/>
        <v/>
      </c>
      <c r="C30" t="str">
        <f t="shared" ca="1" si="6"/>
        <v/>
      </c>
      <c r="D30" t="str">
        <f t="shared" ca="1" si="6"/>
        <v/>
      </c>
      <c r="E30" t="str">
        <f t="shared" ca="1" si="6"/>
        <v/>
      </c>
      <c r="F30" t="str">
        <f t="shared" ca="1" si="6"/>
        <v/>
      </c>
      <c r="G30" t="str">
        <f t="shared" ca="1" si="6"/>
        <v/>
      </c>
      <c r="H30" t="str">
        <f t="shared" ca="1" si="6"/>
        <v/>
      </c>
      <c r="I30" t="str">
        <f t="shared" ca="1" si="6"/>
        <v/>
      </c>
      <c r="J30" t="str">
        <f t="shared" ca="1" si="6"/>
        <v/>
      </c>
      <c r="K30" t="str">
        <f t="shared" ca="1" si="6"/>
        <v/>
      </c>
      <c r="L30" t="str">
        <f t="shared" ca="1" si="6"/>
        <v/>
      </c>
      <c r="M30" t="str">
        <f t="shared" ca="1" si="6"/>
        <v/>
      </c>
      <c r="N30" t="str">
        <f t="shared" ca="1" si="6"/>
        <v/>
      </c>
      <c r="O30" t="str">
        <f t="shared" ca="1" si="6"/>
        <v/>
      </c>
      <c r="P30" t="str">
        <f t="shared" ca="1" si="6"/>
        <v/>
      </c>
      <c r="Q30" t="str">
        <f t="shared" ca="1" si="6"/>
        <v/>
      </c>
      <c r="R30" t="str">
        <f t="shared" ca="1" si="4"/>
        <v/>
      </c>
      <c r="S30" t="str">
        <f t="shared" ca="1" si="4"/>
        <v/>
      </c>
      <c r="T30" t="str">
        <f t="shared" ca="1" si="4"/>
        <v/>
      </c>
      <c r="U30" t="str">
        <f t="shared" ca="1" si="4"/>
        <v/>
      </c>
      <c r="V30" t="str">
        <f t="shared" ca="1" si="4"/>
        <v/>
      </c>
      <c r="W30" t="str">
        <f t="shared" ca="1" si="4"/>
        <v/>
      </c>
      <c r="X30" t="str">
        <f t="shared" ca="1" si="4"/>
        <v/>
      </c>
      <c r="Y30" t="str">
        <f t="shared" ca="1" si="4"/>
        <v/>
      </c>
      <c r="Z30" t="str">
        <f t="shared" ca="1" si="4"/>
        <v/>
      </c>
      <c r="AA30" t="str">
        <f t="shared" ca="1" si="4"/>
        <v/>
      </c>
      <c r="AB30" t="str">
        <f t="shared" ca="1" si="4"/>
        <v/>
      </c>
      <c r="AC30" t="str">
        <f t="shared" ca="1" si="4"/>
        <v/>
      </c>
      <c r="AD30" t="str">
        <f t="shared" ca="1" si="4"/>
        <v/>
      </c>
      <c r="AE30" t="str">
        <f t="shared" ca="1" si="4"/>
        <v/>
      </c>
    </row>
    <row r="31" spans="1:31" x14ac:dyDescent="0.35">
      <c r="A31" t="str">
        <f ca="1">IFERROR(TRIM(MID(_xlfn.TEXTJOIN(" ",FALSE,'README:^TYX'!$M$1),FIND(" "&amp;$A30&amp;" ",_xlfn.TEXTJOIN(" ",FALSE,'README:^TYX'!$M$1))+LEN($A30)+2,FIND(" ",_xlfn.TEXTJOIN(" ",FALSE,'README:^TYX'!$M$1),FIND(" "&amp;$A30&amp;" ",_xlfn.TEXTJOIN(" ",FALSE,'README:^TYX'!$M$1))+LEN($A30)+2)-FIND(" "&amp;$A30&amp;" ",_xlfn.TEXTJOIN(" ",FALSE,'README:^TYX'!$M$1))-LEN($A30)-2)),"")</f>
        <v/>
      </c>
      <c r="B31" t="str">
        <f t="shared" ca="1" si="6"/>
        <v/>
      </c>
      <c r="C31" t="str">
        <f t="shared" ca="1" si="6"/>
        <v/>
      </c>
      <c r="D31" t="str">
        <f t="shared" ca="1" si="6"/>
        <v/>
      </c>
      <c r="E31" t="str">
        <f t="shared" ca="1" si="6"/>
        <v/>
      </c>
      <c r="F31" t="str">
        <f t="shared" ca="1" si="6"/>
        <v/>
      </c>
      <c r="G31" t="str">
        <f t="shared" ca="1" si="6"/>
        <v/>
      </c>
      <c r="H31" t="str">
        <f t="shared" ca="1" si="6"/>
        <v/>
      </c>
      <c r="I31" t="str">
        <f t="shared" ca="1" si="6"/>
        <v/>
      </c>
      <c r="J31" t="str">
        <f t="shared" ca="1" si="6"/>
        <v/>
      </c>
      <c r="K31" t="str">
        <f t="shared" ca="1" si="6"/>
        <v/>
      </c>
      <c r="L31" t="str">
        <f t="shared" ca="1" si="6"/>
        <v/>
      </c>
      <c r="M31" t="str">
        <f t="shared" ca="1" si="6"/>
        <v/>
      </c>
      <c r="N31" t="str">
        <f t="shared" ca="1" si="6"/>
        <v/>
      </c>
      <c r="O31" t="str">
        <f t="shared" ca="1" si="6"/>
        <v/>
      </c>
      <c r="P31" t="str">
        <f t="shared" ca="1" si="6"/>
        <v/>
      </c>
      <c r="Q31" t="str">
        <f t="shared" ca="1" si="6"/>
        <v/>
      </c>
      <c r="R31" t="str">
        <f t="shared" ca="1" si="4"/>
        <v/>
      </c>
      <c r="S31" t="str">
        <f t="shared" ca="1" si="4"/>
        <v/>
      </c>
      <c r="T31" t="str">
        <f t="shared" ca="1" si="4"/>
        <v/>
      </c>
      <c r="U31" t="str">
        <f t="shared" ca="1" si="4"/>
        <v/>
      </c>
      <c r="V31" t="str">
        <f t="shared" ca="1" si="4"/>
        <v/>
      </c>
      <c r="W31" t="str">
        <f t="shared" ca="1" si="4"/>
        <v/>
      </c>
      <c r="X31" t="str">
        <f t="shared" ca="1" si="4"/>
        <v/>
      </c>
      <c r="Y31" t="str">
        <f t="shared" ca="1" si="4"/>
        <v/>
      </c>
      <c r="Z31" t="str">
        <f t="shared" ca="1" si="4"/>
        <v/>
      </c>
      <c r="AA31" t="str">
        <f t="shared" ca="1" si="4"/>
        <v/>
      </c>
      <c r="AB31" t="str">
        <f t="shared" ca="1" si="4"/>
        <v/>
      </c>
      <c r="AC31" t="str">
        <f t="shared" ca="1" si="4"/>
        <v/>
      </c>
      <c r="AD31" t="str">
        <f t="shared" ca="1" si="4"/>
        <v/>
      </c>
      <c r="AE31" t="str">
        <f t="shared" ca="1" si="4"/>
        <v/>
      </c>
    </row>
    <row r="32" spans="1:31" x14ac:dyDescent="0.35">
      <c r="A32" t="str">
        <f ca="1">IFERROR(TRIM(MID(_xlfn.TEXTJOIN(" ",FALSE,'README:^TYX'!$M$1),FIND(" "&amp;$A31&amp;" ",_xlfn.TEXTJOIN(" ",FALSE,'README:^TYX'!$M$1))+LEN($A31)+2,FIND(" ",_xlfn.TEXTJOIN(" ",FALSE,'README:^TYX'!$M$1),FIND(" "&amp;$A31&amp;" ",_xlfn.TEXTJOIN(" ",FALSE,'README:^TYX'!$M$1))+LEN($A31)+2)-FIND(" "&amp;$A31&amp;" ",_xlfn.TEXTJOIN(" ",FALSE,'README:^TYX'!$M$1))-LEN($A31)-2)),"")</f>
        <v/>
      </c>
      <c r="B32" t="str">
        <f t="shared" ca="1" si="6"/>
        <v/>
      </c>
      <c r="C32" t="str">
        <f t="shared" ca="1" si="6"/>
        <v/>
      </c>
      <c r="D32" t="str">
        <f t="shared" ca="1" si="6"/>
        <v/>
      </c>
      <c r="E32" t="str">
        <f t="shared" ca="1" si="6"/>
        <v/>
      </c>
      <c r="F32" t="str">
        <f t="shared" ca="1" si="6"/>
        <v/>
      </c>
      <c r="G32" t="str">
        <f t="shared" ca="1" si="6"/>
        <v/>
      </c>
      <c r="H32" t="str">
        <f t="shared" ca="1" si="6"/>
        <v/>
      </c>
      <c r="I32" t="str">
        <f t="shared" ca="1" si="6"/>
        <v/>
      </c>
      <c r="J32" t="str">
        <f t="shared" ca="1" si="6"/>
        <v/>
      </c>
      <c r="K32" t="str">
        <f t="shared" ca="1" si="6"/>
        <v/>
      </c>
      <c r="L32" t="str">
        <f t="shared" ca="1" si="6"/>
        <v/>
      </c>
      <c r="M32" t="str">
        <f t="shared" ca="1" si="6"/>
        <v/>
      </c>
      <c r="N32" t="str">
        <f t="shared" ca="1" si="6"/>
        <v/>
      </c>
      <c r="O32" t="str">
        <f t="shared" ca="1" si="6"/>
        <v/>
      </c>
      <c r="P32" t="str">
        <f t="shared" ca="1" si="6"/>
        <v/>
      </c>
      <c r="Q32" t="str">
        <f t="shared" ca="1" si="6"/>
        <v/>
      </c>
      <c r="R32" t="str">
        <f t="shared" ca="1" si="4"/>
        <v/>
      </c>
      <c r="S32" t="str">
        <f t="shared" ca="1" si="4"/>
        <v/>
      </c>
      <c r="T32" t="str">
        <f t="shared" ca="1" si="4"/>
        <v/>
      </c>
      <c r="U32" t="str">
        <f t="shared" ca="1" si="4"/>
        <v/>
      </c>
      <c r="V32" t="str">
        <f t="shared" ca="1" si="4"/>
        <v/>
      </c>
      <c r="W32" t="str">
        <f t="shared" ca="1" si="4"/>
        <v/>
      </c>
      <c r="X32" t="str">
        <f t="shared" ca="1" si="4"/>
        <v/>
      </c>
      <c r="Y32" t="str">
        <f t="shared" ca="1" si="4"/>
        <v/>
      </c>
      <c r="Z32" t="str">
        <f t="shared" ca="1" si="4"/>
        <v/>
      </c>
      <c r="AA32" t="str">
        <f t="shared" ca="1" si="4"/>
        <v/>
      </c>
      <c r="AB32" t="str">
        <f t="shared" ca="1" si="4"/>
        <v/>
      </c>
      <c r="AC32" t="str">
        <f t="shared" ca="1" si="4"/>
        <v/>
      </c>
      <c r="AD32" t="str">
        <f t="shared" ca="1" si="4"/>
        <v/>
      </c>
      <c r="AE32" t="str">
        <f t="shared" ca="1" si="4"/>
        <v/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9D19F-FAC5-4180-806E-DA94B0C85D72}">
  <dimension ref="A1:AE126"/>
  <sheetViews>
    <sheetView topLeftCell="A61" workbookViewId="0">
      <selection activeCell="E74" sqref="E74"/>
    </sheetView>
  </sheetViews>
  <sheetFormatPr defaultRowHeight="14.5" x14ac:dyDescent="0.35"/>
  <sheetData>
    <row r="1" spans="1:31" x14ac:dyDescent="0.35">
      <c r="B1">
        <f>AVERAGE('^TYX'!F:F)/1200</f>
        <v>2.0963934426229511E-3</v>
      </c>
      <c r="D1" t="s">
        <v>51</v>
      </c>
    </row>
    <row r="3" spans="1:31" x14ac:dyDescent="0.35">
      <c r="B3">
        <f ca="1">SummaryStats!B1</f>
        <v>2.6625745190410121E-2</v>
      </c>
      <c r="C3">
        <f ca="1">SummaryStats!C1</f>
        <v>9.1219311544502163E-3</v>
      </c>
      <c r="D3">
        <f ca="1">SummaryStats!D1</f>
        <v>1.6242882563500271E-2</v>
      </c>
      <c r="E3">
        <f ca="1">SummaryStats!E1</f>
        <v>9.2258176687554788E-3</v>
      </c>
      <c r="F3">
        <f ca="1">SummaryStats!F1</f>
        <v>1.7338177022143322E-2</v>
      </c>
      <c r="G3">
        <f ca="1">SummaryStats!G1</f>
        <v>9.4517790288608551E-3</v>
      </c>
      <c r="H3">
        <f ca="1">SummaryStats!H1</f>
        <v>2.1331538969240546E-3</v>
      </c>
      <c r="I3">
        <f ca="1">SummaryStats!I1</f>
        <v>7.659416643349086E-2</v>
      </c>
      <c r="J3">
        <f ca="1">SummaryStats!J1</f>
        <v>6.5500584152940397E-3</v>
      </c>
      <c r="K3">
        <f ca="1">SummaryStats!K1</f>
        <v>2.1573710400106909E-2</v>
      </c>
      <c r="L3">
        <f ca="1">SummaryStats!L1</f>
        <v>3.181174508664919E-2</v>
      </c>
      <c r="M3">
        <f ca="1">SummaryStats!M1</f>
        <v>1.2897164113166789E-2</v>
      </c>
      <c r="N3">
        <f ca="1">SummaryStats!N1</f>
        <v>7.6439689058821125E-3</v>
      </c>
      <c r="O3">
        <f ca="1">SummaryStats!O1</f>
        <v>3.7575726852050783E-3</v>
      </c>
      <c r="P3">
        <f ca="1">SummaryStats!P1</f>
        <v>6.320958808179597E-2</v>
      </c>
      <c r="Q3">
        <f ca="1">SummaryStats!Q1</f>
        <v>1.0949456753394598E-2</v>
      </c>
      <c r="R3">
        <f ca="1">SummaryStats!R1</f>
        <v>1.5727099516680224E-2</v>
      </c>
      <c r="S3" t="str">
        <f ca="1">SummaryStats!S1</f>
        <v/>
      </c>
      <c r="T3" t="str">
        <f ca="1">SummaryStats!T1</f>
        <v/>
      </c>
      <c r="U3" t="str">
        <f ca="1">SummaryStats!U1</f>
        <v/>
      </c>
      <c r="V3" t="str">
        <f ca="1">SummaryStats!V1</f>
        <v/>
      </c>
      <c r="W3" t="str">
        <f ca="1">SummaryStats!W1</f>
        <v/>
      </c>
      <c r="X3" t="str">
        <f ca="1">SummaryStats!X1</f>
        <v/>
      </c>
      <c r="Y3" t="str">
        <f ca="1">SummaryStats!Y1</f>
        <v/>
      </c>
      <c r="Z3" t="str">
        <f ca="1">SummaryStats!Z1</f>
        <v/>
      </c>
      <c r="AA3" t="str">
        <f ca="1">SummaryStats!AA1</f>
        <v/>
      </c>
      <c r="AB3" t="str">
        <f ca="1">SummaryStats!AB1</f>
        <v/>
      </c>
      <c r="AC3" t="str">
        <f ca="1">SummaryStats!AC1</f>
        <v/>
      </c>
      <c r="AD3" t="str">
        <f ca="1">SummaryStats!AD1</f>
        <v/>
      </c>
      <c r="AE3" t="str">
        <f ca="1">SummaryStats!AE1</f>
        <v/>
      </c>
    </row>
    <row r="4" spans="1:31" x14ac:dyDescent="0.35">
      <c r="A4" cm="1">
        <f t="array" aca="1" ref="A4" ca="1">INDEX($B$3:$AE$3,ROW()-3)</f>
        <v>2.6625745190410121E-2</v>
      </c>
      <c r="B4" cm="1">
        <f t="array" aca="1" ref="B4:R20" ca="1">MINVERSE(OFFSET(SummaryStats!B3,0,0,_xlfn.SHEETS()-5,_xlfn.SHEETS()-5))</f>
        <v>304.38722257337349</v>
      </c>
      <c r="C4">
        <f ca="1"/>
        <v>20.333554975681608</v>
      </c>
      <c r="D4">
        <f ca="1"/>
        <v>-12.052323696001107</v>
      </c>
      <c r="E4">
        <f ca="1"/>
        <v>11.818808880411018</v>
      </c>
      <c r="F4">
        <f ca="1"/>
        <v>27.341571145828116</v>
      </c>
      <c r="G4">
        <f ca="1"/>
        <v>61.663439877400791</v>
      </c>
      <c r="H4">
        <f ca="1"/>
        <v>-379.50062050562946</v>
      </c>
      <c r="I4">
        <f ca="1"/>
        <v>-4.756207332174653</v>
      </c>
      <c r="J4">
        <f ca="1"/>
        <v>28.03494327109723</v>
      </c>
      <c r="K4">
        <f ca="1"/>
        <v>-59.182499344119975</v>
      </c>
      <c r="L4">
        <f ca="1"/>
        <v>2.3215756915609629</v>
      </c>
      <c r="M4">
        <f ca="1"/>
        <v>-143.60735386058084</v>
      </c>
      <c r="N4">
        <f ca="1"/>
        <v>-44.3007532226327</v>
      </c>
      <c r="O4">
        <f ca="1"/>
        <v>32.741025675716514</v>
      </c>
      <c r="P4">
        <f ca="1"/>
        <v>-53.347382050115137</v>
      </c>
      <c r="Q4">
        <f ca="1"/>
        <v>-20.623653429684087</v>
      </c>
      <c r="R4">
        <f ca="1"/>
        <v>-29.010410662977751</v>
      </c>
    </row>
    <row r="5" spans="1:31" x14ac:dyDescent="0.35">
      <c r="A5" cm="1">
        <f t="array" aca="1" ref="A5" ca="1">INDEX($B$3:$AE$3,ROW()-3)</f>
        <v>9.1219311544502163E-3</v>
      </c>
      <c r="B5">
        <f ca="1"/>
        <v>20.333554975681587</v>
      </c>
      <c r="C5">
        <f ca="1"/>
        <v>422.48083503355195</v>
      </c>
      <c r="D5">
        <f ca="1"/>
        <v>-1.5620107007673476</v>
      </c>
      <c r="E5">
        <f ca="1"/>
        <v>138.98684404619235</v>
      </c>
      <c r="F5">
        <f ca="1"/>
        <v>-18.488569688548985</v>
      </c>
      <c r="G5">
        <f ca="1"/>
        <v>-8.1581934403410301</v>
      </c>
      <c r="H5">
        <f ca="1"/>
        <v>-504.05845726886474</v>
      </c>
      <c r="I5">
        <f ca="1"/>
        <v>7.1741911250714541</v>
      </c>
      <c r="J5">
        <f ca="1"/>
        <v>-69.909994138771694</v>
      </c>
      <c r="K5">
        <f ca="1"/>
        <v>-39.336761662615551</v>
      </c>
      <c r="L5">
        <f ca="1"/>
        <v>4.7198681457424412</v>
      </c>
      <c r="M5">
        <f ca="1"/>
        <v>-104.27073369913818</v>
      </c>
      <c r="N5">
        <f ca="1"/>
        <v>-124.90915440722694</v>
      </c>
      <c r="O5">
        <f ca="1"/>
        <v>-5.2602238506427987</v>
      </c>
      <c r="P5">
        <f ca="1"/>
        <v>0.49664115248984469</v>
      </c>
      <c r="Q5">
        <f ca="1"/>
        <v>-17.874879550191256</v>
      </c>
      <c r="R5">
        <f ca="1"/>
        <v>49.384522635156152</v>
      </c>
    </row>
    <row r="6" spans="1:31" x14ac:dyDescent="0.35">
      <c r="A6" cm="1">
        <f t="array" aca="1" ref="A6" ca="1">INDEX($B$3:$AE$3,ROW()-3)</f>
        <v>1.6242882563500271E-2</v>
      </c>
      <c r="B6">
        <f ca="1"/>
        <v>-12.052323696001208</v>
      </c>
      <c r="C6">
        <f ca="1"/>
        <v>-1.5620107007674331</v>
      </c>
      <c r="D6">
        <f ca="1"/>
        <v>264.0490196406945</v>
      </c>
      <c r="E6">
        <f ca="1"/>
        <v>-57.809588293766154</v>
      </c>
      <c r="F6">
        <f ca="1"/>
        <v>-20.28242405227288</v>
      </c>
      <c r="G6">
        <f ca="1"/>
        <v>-15.587027587919987</v>
      </c>
      <c r="H6">
        <f ca="1"/>
        <v>141.48697061632814</v>
      </c>
      <c r="I6">
        <f ca="1"/>
        <v>6.9240780028033884</v>
      </c>
      <c r="J6">
        <f ca="1"/>
        <v>-65.118195980054736</v>
      </c>
      <c r="K6">
        <f ca="1"/>
        <v>-182.2592233892594</v>
      </c>
      <c r="L6">
        <f ca="1"/>
        <v>-4.5788676277201246</v>
      </c>
      <c r="M6">
        <f ca="1"/>
        <v>-14.050141582913241</v>
      </c>
      <c r="N6">
        <f ca="1"/>
        <v>-46.329740711025437</v>
      </c>
      <c r="O6">
        <f ca="1"/>
        <v>-28.967818236520049</v>
      </c>
      <c r="P6">
        <f ca="1"/>
        <v>-2.950939589314507</v>
      </c>
      <c r="Q6">
        <f ca="1"/>
        <v>106.64373263073416</v>
      </c>
      <c r="R6">
        <f ca="1"/>
        <v>-20.957353427694891</v>
      </c>
    </row>
    <row r="7" spans="1:31" x14ac:dyDescent="0.35">
      <c r="A7" cm="1">
        <f t="array" aca="1" ref="A7" ca="1">INDEX($B$3:$AE$3,ROW()-3)</f>
        <v>9.2258176687554788E-3</v>
      </c>
      <c r="B7">
        <f ca="1"/>
        <v>11.818808880410916</v>
      </c>
      <c r="C7">
        <f ca="1"/>
        <v>138.98684404619235</v>
      </c>
      <c r="D7">
        <f ca="1"/>
        <v>-57.809588293766048</v>
      </c>
      <c r="E7">
        <f ca="1"/>
        <v>967.77289376253759</v>
      </c>
      <c r="F7">
        <f ca="1"/>
        <v>-0.19651454288611836</v>
      </c>
      <c r="G7">
        <f ca="1"/>
        <v>-92.962403034641312</v>
      </c>
      <c r="H7">
        <f ca="1"/>
        <v>-710.65358362076233</v>
      </c>
      <c r="I7">
        <f ca="1"/>
        <v>2.0836034194502862</v>
      </c>
      <c r="J7">
        <f ca="1"/>
        <v>-377.51320900485752</v>
      </c>
      <c r="K7">
        <f ca="1"/>
        <v>-92.339679392326843</v>
      </c>
      <c r="L7">
        <f ca="1"/>
        <v>13.649823905170091</v>
      </c>
      <c r="M7">
        <f ca="1"/>
        <v>-53.56419300858704</v>
      </c>
      <c r="N7">
        <f ca="1"/>
        <v>156.2765261159096</v>
      </c>
      <c r="O7">
        <f ca="1"/>
        <v>37.227223793082636</v>
      </c>
      <c r="P7">
        <f ca="1"/>
        <v>-13.072514551550098</v>
      </c>
      <c r="Q7">
        <f ca="1"/>
        <v>-292.41303915343576</v>
      </c>
      <c r="R7">
        <f ca="1"/>
        <v>-46.428518797024687</v>
      </c>
    </row>
    <row r="8" spans="1:31" x14ac:dyDescent="0.35">
      <c r="A8" cm="1">
        <f t="array" aca="1" ref="A8" ca="1">INDEX($B$3:$AE$3,ROW()-3)</f>
        <v>1.7338177022143322E-2</v>
      </c>
      <c r="B8">
        <f ca="1"/>
        <v>27.34157114582813</v>
      </c>
      <c r="C8">
        <f ca="1"/>
        <v>-18.488569688548967</v>
      </c>
      <c r="D8">
        <f ca="1"/>
        <v>-20.282424052272884</v>
      </c>
      <c r="E8">
        <f ca="1"/>
        <v>-0.19651454288609319</v>
      </c>
      <c r="F8">
        <f ca="1"/>
        <v>46.960191808898749</v>
      </c>
      <c r="G8">
        <f ca="1"/>
        <v>19.260352758427626</v>
      </c>
      <c r="H8">
        <f ca="1"/>
        <v>-136.1866801114212</v>
      </c>
      <c r="I8">
        <f ca="1"/>
        <v>-1.8688221770963072</v>
      </c>
      <c r="J8">
        <f ca="1"/>
        <v>19.989757323583639</v>
      </c>
      <c r="K8">
        <f ca="1"/>
        <v>19.979571727254324</v>
      </c>
      <c r="L8">
        <f ca="1"/>
        <v>-0.69697661851679504</v>
      </c>
      <c r="M8">
        <f ca="1"/>
        <v>-43.449597755558464</v>
      </c>
      <c r="N8">
        <f ca="1"/>
        <v>-22.65424433535566</v>
      </c>
      <c r="O8">
        <f ca="1"/>
        <v>19.421975192459133</v>
      </c>
      <c r="P8">
        <f ca="1"/>
        <v>-1.1761345237856589</v>
      </c>
      <c r="Q8">
        <f ca="1"/>
        <v>4.1385887006681541</v>
      </c>
      <c r="R8">
        <f ca="1"/>
        <v>-10.468858817971194</v>
      </c>
    </row>
    <row r="9" spans="1:31" x14ac:dyDescent="0.35">
      <c r="A9" cm="1">
        <f t="array" aca="1" ref="A9" ca="1">INDEX($B$3:$AE$3,ROW()-3)</f>
        <v>9.4517790288608551E-3</v>
      </c>
      <c r="B9">
        <f ca="1"/>
        <v>61.663439877400805</v>
      </c>
      <c r="C9">
        <f ca="1"/>
        <v>-8.1581934403410141</v>
      </c>
      <c r="D9">
        <f ca="1"/>
        <v>-15.587027587919904</v>
      </c>
      <c r="E9">
        <f ca="1"/>
        <v>-92.962403034641341</v>
      </c>
      <c r="F9">
        <f ca="1"/>
        <v>19.260352758427619</v>
      </c>
      <c r="G9">
        <f ca="1"/>
        <v>241.33009966382156</v>
      </c>
      <c r="H9">
        <f ca="1"/>
        <v>-199.69940610856807</v>
      </c>
      <c r="I9">
        <f ca="1"/>
        <v>-8.0367289507752329</v>
      </c>
      <c r="J9">
        <f ca="1"/>
        <v>53.08920450422152</v>
      </c>
      <c r="K9">
        <f ca="1"/>
        <v>-24.626010325791789</v>
      </c>
      <c r="L9">
        <f ca="1"/>
        <v>-0.42806471846366495</v>
      </c>
      <c r="M9">
        <f ca="1"/>
        <v>-74.46815437280722</v>
      </c>
      <c r="N9">
        <f ca="1"/>
        <v>-3.4974507010978186</v>
      </c>
      <c r="O9">
        <f ca="1"/>
        <v>-11.252598695488</v>
      </c>
      <c r="P9">
        <f ca="1"/>
        <v>-12.547559137614233</v>
      </c>
      <c r="Q9">
        <f ca="1"/>
        <v>59.904657030207623</v>
      </c>
      <c r="R9">
        <f ca="1"/>
        <v>-43.54359173545749</v>
      </c>
    </row>
    <row r="10" spans="1:31" x14ac:dyDescent="0.35">
      <c r="A10" cm="1">
        <f t="array" aca="1" ref="A10" ca="1">INDEX($B$3:$AE$3,ROW()-3)</f>
        <v>2.1331538969240546E-3</v>
      </c>
      <c r="B10">
        <f ca="1"/>
        <v>-379.50062050562934</v>
      </c>
      <c r="C10">
        <f ca="1"/>
        <v>-504.05845726886508</v>
      </c>
      <c r="D10">
        <f ca="1"/>
        <v>141.48697061632771</v>
      </c>
      <c r="E10">
        <f ca="1"/>
        <v>-710.65358362076302</v>
      </c>
      <c r="F10">
        <f ca="1"/>
        <v>-136.18668011142105</v>
      </c>
      <c r="G10">
        <f ca="1"/>
        <v>-199.69940610856787</v>
      </c>
      <c r="H10">
        <f ca="1"/>
        <v>5028.5070260349721</v>
      </c>
      <c r="I10">
        <f ca="1"/>
        <v>6.6554896133799106</v>
      </c>
      <c r="J10">
        <f ca="1"/>
        <v>284.20208884537328</v>
      </c>
      <c r="K10">
        <f ca="1"/>
        <v>-421.6049997512369</v>
      </c>
      <c r="L10">
        <f ca="1"/>
        <v>-69.218414965193517</v>
      </c>
      <c r="M10">
        <f ca="1"/>
        <v>-69.705823213660508</v>
      </c>
      <c r="N10">
        <f ca="1"/>
        <v>43.936738922934609</v>
      </c>
      <c r="O10">
        <f ca="1"/>
        <v>-25.397090082659663</v>
      </c>
      <c r="P10">
        <f ca="1"/>
        <v>-20.288667402389365</v>
      </c>
      <c r="Q10">
        <f ca="1"/>
        <v>209.74480618398954</v>
      </c>
      <c r="R10">
        <f ca="1"/>
        <v>-130.57162275402123</v>
      </c>
    </row>
    <row r="11" spans="1:31" x14ac:dyDescent="0.35">
      <c r="A11" cm="1">
        <f t="array" aca="1" ref="A11" ca="1">INDEX($B$3:$AE$3,ROW()-3)</f>
        <v>7.659416643349086E-2</v>
      </c>
      <c r="B11">
        <f ca="1"/>
        <v>-4.7562073321746619</v>
      </c>
      <c r="C11">
        <f ca="1"/>
        <v>7.1741911250714496</v>
      </c>
      <c r="D11">
        <f ca="1"/>
        <v>6.9240780028033839</v>
      </c>
      <c r="E11">
        <f ca="1"/>
        <v>2.0836034194502782</v>
      </c>
      <c r="F11">
        <f ca="1"/>
        <v>-1.868822177096308</v>
      </c>
      <c r="G11">
        <f ca="1"/>
        <v>-8.0367289507752311</v>
      </c>
      <c r="H11">
        <f ca="1"/>
        <v>6.6554896133799639</v>
      </c>
      <c r="I11">
        <f ca="1"/>
        <v>8.7326617340910904</v>
      </c>
      <c r="J11">
        <f ca="1"/>
        <v>-15.085983107548108</v>
      </c>
      <c r="K11">
        <f ca="1"/>
        <v>-11.295046728804532</v>
      </c>
      <c r="L11">
        <f ca="1"/>
        <v>0.66386783918319348</v>
      </c>
      <c r="M11">
        <f ca="1"/>
        <v>3.1749644410562352</v>
      </c>
      <c r="N11">
        <f ca="1"/>
        <v>-4.8645508064544023</v>
      </c>
      <c r="O11">
        <f ca="1"/>
        <v>2.7011373554114035</v>
      </c>
      <c r="P11">
        <f ca="1"/>
        <v>-1.6858880459870131</v>
      </c>
      <c r="Q11">
        <f ca="1"/>
        <v>12.64835576897608</v>
      </c>
      <c r="R11">
        <f ca="1"/>
        <v>2.962811742588622</v>
      </c>
    </row>
    <row r="12" spans="1:31" x14ac:dyDescent="0.35">
      <c r="A12" cm="1">
        <f t="array" aca="1" ref="A12" ca="1">INDEX($B$3:$AE$3,ROW()-3)</f>
        <v>6.5500584152940397E-3</v>
      </c>
      <c r="B12">
        <f ca="1"/>
        <v>28.034943271097333</v>
      </c>
      <c r="C12">
        <f ca="1"/>
        <v>-69.90999413877168</v>
      </c>
      <c r="D12">
        <f ca="1"/>
        <v>-65.118195980054821</v>
      </c>
      <c r="E12">
        <f ca="1"/>
        <v>-377.51320900485752</v>
      </c>
      <c r="F12">
        <f ca="1"/>
        <v>19.989757323583635</v>
      </c>
      <c r="G12">
        <f ca="1"/>
        <v>53.089204504221513</v>
      </c>
      <c r="H12">
        <f ca="1"/>
        <v>284.20208884537277</v>
      </c>
      <c r="I12">
        <f ca="1"/>
        <v>-15.085983107548103</v>
      </c>
      <c r="J12">
        <f ca="1"/>
        <v>1172.5895878730082</v>
      </c>
      <c r="K12">
        <f ca="1"/>
        <v>157.16333816232867</v>
      </c>
      <c r="L12">
        <f ca="1"/>
        <v>0.81657565877002758</v>
      </c>
      <c r="M12">
        <f ca="1"/>
        <v>-247.20314717322188</v>
      </c>
      <c r="N12">
        <f ca="1"/>
        <v>-668.55553769994447</v>
      </c>
      <c r="O12">
        <f ca="1"/>
        <v>2.1816249212892749</v>
      </c>
      <c r="P12">
        <f ca="1"/>
        <v>1.1861685115987817</v>
      </c>
      <c r="Q12">
        <f ca="1"/>
        <v>17.52312429367484</v>
      </c>
      <c r="R12">
        <f ca="1"/>
        <v>-177.07465196790545</v>
      </c>
    </row>
    <row r="13" spans="1:31" x14ac:dyDescent="0.35">
      <c r="A13" cm="1">
        <f t="array" aca="1" ref="A13" ca="1">INDEX($B$3:$AE$3,ROW()-3)</f>
        <v>2.1573710400106909E-2</v>
      </c>
      <c r="B13">
        <f ca="1"/>
        <v>-59.182499344119826</v>
      </c>
      <c r="C13">
        <f ca="1"/>
        <v>-39.336761662615416</v>
      </c>
      <c r="D13">
        <f ca="1"/>
        <v>-182.25922338925938</v>
      </c>
      <c r="E13">
        <f ca="1"/>
        <v>-92.33967939232663</v>
      </c>
      <c r="F13">
        <f ca="1"/>
        <v>19.979571727254317</v>
      </c>
      <c r="G13">
        <f ca="1"/>
        <v>-24.62601032579181</v>
      </c>
      <c r="H13">
        <f ca="1"/>
        <v>-421.60499975123764</v>
      </c>
      <c r="I13">
        <f ca="1"/>
        <v>-11.295046728804531</v>
      </c>
      <c r="J13">
        <f ca="1"/>
        <v>157.16333816232847</v>
      </c>
      <c r="K13">
        <f ca="1"/>
        <v>504.0649108240259</v>
      </c>
      <c r="L13">
        <f ca="1"/>
        <v>8.9958482825581818</v>
      </c>
      <c r="M13">
        <f ca="1"/>
        <v>168.04184617709964</v>
      </c>
      <c r="N13">
        <f ca="1"/>
        <v>-52.884584430440327</v>
      </c>
      <c r="O13">
        <f ca="1"/>
        <v>-50.009202754962459</v>
      </c>
      <c r="P13">
        <f ca="1"/>
        <v>22.800294958885889</v>
      </c>
      <c r="Q13">
        <f ca="1"/>
        <v>-161.29972562302933</v>
      </c>
      <c r="R13">
        <f ca="1"/>
        <v>-23.231842340929134</v>
      </c>
    </row>
    <row r="14" spans="1:31" x14ac:dyDescent="0.35">
      <c r="A14" cm="1">
        <f t="array" aca="1" ref="A14" ca="1">INDEX($B$3:$AE$3,ROW()-3)</f>
        <v>3.181174508664919E-2</v>
      </c>
      <c r="B14">
        <f ca="1"/>
        <v>2.3215756915609429</v>
      </c>
      <c r="C14">
        <f ca="1"/>
        <v>4.7198681457424323</v>
      </c>
      <c r="D14">
        <f ca="1"/>
        <v>-4.5788676277200313</v>
      </c>
      <c r="E14">
        <f ca="1"/>
        <v>13.649823905170054</v>
      </c>
      <c r="F14">
        <f ca="1"/>
        <v>-0.69697661851680914</v>
      </c>
      <c r="G14">
        <f ca="1"/>
        <v>-0.42806471846368416</v>
      </c>
      <c r="H14">
        <f ca="1"/>
        <v>-69.218414965193247</v>
      </c>
      <c r="I14">
        <f ca="1"/>
        <v>0.66386783918319814</v>
      </c>
      <c r="J14">
        <f ca="1"/>
        <v>0.81657565876999472</v>
      </c>
      <c r="K14">
        <f ca="1"/>
        <v>8.9958482825580628</v>
      </c>
      <c r="L14">
        <f ca="1"/>
        <v>12.614592701317088</v>
      </c>
      <c r="M14">
        <f ca="1"/>
        <v>21.654583970220465</v>
      </c>
      <c r="N14">
        <f ca="1"/>
        <v>-17.078179617959307</v>
      </c>
      <c r="O14">
        <f ca="1"/>
        <v>-11.946173437406813</v>
      </c>
      <c r="P14">
        <f ca="1"/>
        <v>1.8487298242387653</v>
      </c>
      <c r="Q14">
        <f ca="1"/>
        <v>-2.1830222564639628</v>
      </c>
      <c r="R14">
        <f ca="1"/>
        <v>-18.203601165779315</v>
      </c>
    </row>
    <row r="15" spans="1:31" x14ac:dyDescent="0.35">
      <c r="A15" cm="1">
        <f t="array" aca="1" ref="A15" ca="1">INDEX($B$3:$AE$3,ROW()-3)</f>
        <v>1.2897164113166789E-2</v>
      </c>
      <c r="B15">
        <f ca="1"/>
        <v>-143.60735386058084</v>
      </c>
      <c r="C15">
        <f ca="1"/>
        <v>-104.2707336991382</v>
      </c>
      <c r="D15">
        <f ca="1"/>
        <v>-14.050141582913104</v>
      </c>
      <c r="E15">
        <f ca="1"/>
        <v>-53.564193008586848</v>
      </c>
      <c r="F15">
        <f ca="1"/>
        <v>-43.449597755558486</v>
      </c>
      <c r="G15">
        <f ca="1"/>
        <v>-74.468154372807334</v>
      </c>
      <c r="H15">
        <f ca="1"/>
        <v>-69.705823213660381</v>
      </c>
      <c r="I15">
        <f ca="1"/>
        <v>3.1749644410562383</v>
      </c>
      <c r="J15">
        <f ca="1"/>
        <v>-247.20314717322211</v>
      </c>
      <c r="K15">
        <f ca="1"/>
        <v>168.04184617709947</v>
      </c>
      <c r="L15">
        <f ca="1"/>
        <v>21.654583970220475</v>
      </c>
      <c r="M15">
        <f ca="1"/>
        <v>896.4207481816112</v>
      </c>
      <c r="N15">
        <f ca="1"/>
        <v>74.388771490740197</v>
      </c>
      <c r="O15">
        <f ca="1"/>
        <v>-119.98170635491915</v>
      </c>
      <c r="P15">
        <f ca="1"/>
        <v>54.556010079275005</v>
      </c>
      <c r="Q15">
        <f ca="1"/>
        <v>-268.74534644005274</v>
      </c>
      <c r="R15">
        <f ca="1"/>
        <v>34.276926757338117</v>
      </c>
    </row>
    <row r="16" spans="1:31" x14ac:dyDescent="0.35">
      <c r="A16" cm="1">
        <f t="array" aca="1" ref="A16" ca="1">INDEX($B$3:$AE$3,ROW()-3)</f>
        <v>7.6439689058821125E-3</v>
      </c>
      <c r="B16">
        <f ca="1"/>
        <v>-44.300753222632707</v>
      </c>
      <c r="C16">
        <f ca="1"/>
        <v>-124.90915440722682</v>
      </c>
      <c r="D16">
        <f ca="1"/>
        <v>-46.329740711025536</v>
      </c>
      <c r="E16">
        <f ca="1"/>
        <v>156.2765261159096</v>
      </c>
      <c r="F16">
        <f ca="1"/>
        <v>-22.654244335355632</v>
      </c>
      <c r="G16">
        <f ca="1"/>
        <v>-3.4974507010977356</v>
      </c>
      <c r="H16">
        <f ca="1"/>
        <v>43.936738922934282</v>
      </c>
      <c r="I16">
        <f ca="1"/>
        <v>-4.8645508064544112</v>
      </c>
      <c r="J16">
        <f ca="1"/>
        <v>-668.55553769994447</v>
      </c>
      <c r="K16">
        <f ca="1"/>
        <v>-52.884584430440214</v>
      </c>
      <c r="L16">
        <f ca="1"/>
        <v>-17.07817961795929</v>
      </c>
      <c r="M16">
        <f ca="1"/>
        <v>74.388771490740012</v>
      </c>
      <c r="N16">
        <f ca="1"/>
        <v>1196.5462246733125</v>
      </c>
      <c r="O16">
        <f ca="1"/>
        <v>31.110209465200377</v>
      </c>
      <c r="P16">
        <f ca="1"/>
        <v>-21.452972531215458</v>
      </c>
      <c r="Q16">
        <f ca="1"/>
        <v>-210.54063054987708</v>
      </c>
      <c r="R16">
        <f ca="1"/>
        <v>132.08621517766389</v>
      </c>
    </row>
    <row r="17" spans="1:18" x14ac:dyDescent="0.35">
      <c r="A17" cm="1">
        <f t="array" aca="1" ref="A17" ca="1">INDEX($B$3:$AE$3,ROW()-3)</f>
        <v>3.7575726852050783E-3</v>
      </c>
      <c r="B17">
        <f ca="1"/>
        <v>32.7410256757165</v>
      </c>
      <c r="C17">
        <f ca="1"/>
        <v>-5.2602238506428165</v>
      </c>
      <c r="D17">
        <f ca="1"/>
        <v>-28.967818236520177</v>
      </c>
      <c r="E17">
        <f ca="1"/>
        <v>37.227223793082601</v>
      </c>
      <c r="F17">
        <f ca="1"/>
        <v>19.421975192459133</v>
      </c>
      <c r="G17">
        <f ca="1"/>
        <v>-11.252598695487967</v>
      </c>
      <c r="H17">
        <f ca="1"/>
        <v>-25.397090082659556</v>
      </c>
      <c r="I17">
        <f ca="1"/>
        <v>2.7011373554113991</v>
      </c>
      <c r="J17">
        <f ca="1"/>
        <v>2.1816249212893899</v>
      </c>
      <c r="K17">
        <f ca="1"/>
        <v>-50.009202754962359</v>
      </c>
      <c r="L17">
        <f ca="1"/>
        <v>-11.946173437406811</v>
      </c>
      <c r="M17">
        <f ca="1"/>
        <v>-119.98170635491917</v>
      </c>
      <c r="N17">
        <f ca="1"/>
        <v>31.110209465200342</v>
      </c>
      <c r="O17">
        <f ca="1"/>
        <v>128.35372386492693</v>
      </c>
      <c r="P17">
        <f ca="1"/>
        <v>-10.505590390115424</v>
      </c>
      <c r="Q17">
        <f ca="1"/>
        <v>46.987280424661613</v>
      </c>
      <c r="R17">
        <f ca="1"/>
        <v>28.08347855336914</v>
      </c>
    </row>
    <row r="18" spans="1:18" x14ac:dyDescent="0.35">
      <c r="A18" cm="1">
        <f t="array" aca="1" ref="A18" ca="1">INDEX($B$3:$AE$3,ROW()-3)</f>
        <v>6.320958808179597E-2</v>
      </c>
      <c r="B18">
        <f ca="1"/>
        <v>-53.34738205011508</v>
      </c>
      <c r="C18">
        <f ca="1"/>
        <v>0.49664115248985896</v>
      </c>
      <c r="D18">
        <f ca="1"/>
        <v>-2.9509395893144985</v>
      </c>
      <c r="E18">
        <f ca="1"/>
        <v>-13.072514551550057</v>
      </c>
      <c r="F18">
        <f ca="1"/>
        <v>-1.1761345237856531</v>
      </c>
      <c r="G18">
        <f ca="1"/>
        <v>-12.547559137614236</v>
      </c>
      <c r="H18">
        <f ca="1"/>
        <v>-20.288667402389514</v>
      </c>
      <c r="I18">
        <f ca="1"/>
        <v>-1.6858880459870145</v>
      </c>
      <c r="J18">
        <f ca="1"/>
        <v>1.1861685115987579</v>
      </c>
      <c r="K18">
        <f ca="1"/>
        <v>22.800294958885875</v>
      </c>
      <c r="L18">
        <f ca="1"/>
        <v>1.8487298242387662</v>
      </c>
      <c r="M18">
        <f ca="1"/>
        <v>54.556010079274984</v>
      </c>
      <c r="N18">
        <f ca="1"/>
        <v>-21.452972531215426</v>
      </c>
      <c r="O18">
        <f ca="1"/>
        <v>-10.50559039011541</v>
      </c>
      <c r="P18">
        <f ca="1"/>
        <v>38.527248755082169</v>
      </c>
      <c r="Q18">
        <f ca="1"/>
        <v>-26.673837029226554</v>
      </c>
      <c r="R18">
        <f ca="1"/>
        <v>7.7156101912895494</v>
      </c>
    </row>
    <row r="19" spans="1:18" x14ac:dyDescent="0.35">
      <c r="A19" cm="1">
        <f t="array" aca="1" ref="A19" ca="1">INDEX($B$3:$AE$3,ROW()-3)</f>
        <v>1.0949456753394598E-2</v>
      </c>
      <c r="B19">
        <f ca="1"/>
        <v>-20.62365342968419</v>
      </c>
      <c r="C19">
        <f ca="1"/>
        <v>-17.874879550191263</v>
      </c>
      <c r="D19">
        <f ca="1"/>
        <v>106.64373263073416</v>
      </c>
      <c r="E19">
        <f ca="1"/>
        <v>-292.41303915343593</v>
      </c>
      <c r="F19">
        <f ca="1"/>
        <v>4.1385887006681594</v>
      </c>
      <c r="G19">
        <f ca="1"/>
        <v>59.904657030207623</v>
      </c>
      <c r="H19">
        <f ca="1"/>
        <v>209.74480618398979</v>
      </c>
      <c r="I19">
        <f ca="1"/>
        <v>12.648355768976076</v>
      </c>
      <c r="J19">
        <f ca="1"/>
        <v>17.523124293674957</v>
      </c>
      <c r="K19">
        <f ca="1"/>
        <v>-161.2997256230293</v>
      </c>
      <c r="L19">
        <f ca="1"/>
        <v>-2.1830222564640285</v>
      </c>
      <c r="M19">
        <f ca="1"/>
        <v>-268.74534644005274</v>
      </c>
      <c r="N19">
        <f ca="1"/>
        <v>-210.54063054987716</v>
      </c>
      <c r="O19">
        <f ca="1"/>
        <v>46.987280424661648</v>
      </c>
      <c r="P19">
        <f ca="1"/>
        <v>-26.673837029226512</v>
      </c>
      <c r="Q19">
        <f ca="1"/>
        <v>792.27995368413428</v>
      </c>
      <c r="R19">
        <f ca="1"/>
        <v>31.550933625051059</v>
      </c>
    </row>
    <row r="20" spans="1:18" x14ac:dyDescent="0.35">
      <c r="A20" cm="1">
        <f t="array" aca="1" ref="A20" ca="1">INDEX($B$3:$AE$3,ROW()-3)</f>
        <v>1.5727099516680224E-2</v>
      </c>
      <c r="B20">
        <f ca="1"/>
        <v>-29.010410662977751</v>
      </c>
      <c r="C20">
        <f ca="1"/>
        <v>49.384522635156166</v>
      </c>
      <c r="D20">
        <f ca="1"/>
        <v>-20.957353427695057</v>
      </c>
      <c r="E20">
        <f ca="1"/>
        <v>-46.428518797024587</v>
      </c>
      <c r="F20">
        <f ca="1"/>
        <v>-10.468858817971187</v>
      </c>
      <c r="G20">
        <f ca="1"/>
        <v>-43.543591735457468</v>
      </c>
      <c r="H20">
        <f ca="1"/>
        <v>-130.57162275402132</v>
      </c>
      <c r="I20">
        <f ca="1"/>
        <v>2.9628117425886167</v>
      </c>
      <c r="J20">
        <f ca="1"/>
        <v>-177.07465196790534</v>
      </c>
      <c r="K20">
        <f ca="1"/>
        <v>-23.231842340929049</v>
      </c>
      <c r="L20">
        <f ca="1"/>
        <v>-18.203601165779315</v>
      </c>
      <c r="M20">
        <f ca="1"/>
        <v>34.276926757338039</v>
      </c>
      <c r="N20">
        <f ca="1"/>
        <v>132.08621517766395</v>
      </c>
      <c r="O20">
        <f ca="1"/>
        <v>28.083478553369165</v>
      </c>
      <c r="P20">
        <f ca="1"/>
        <v>7.7156101912895396</v>
      </c>
      <c r="Q20">
        <f ca="1"/>
        <v>31.550933625050959</v>
      </c>
      <c r="R20">
        <f ca="1"/>
        <v>231.88438046354722</v>
      </c>
    </row>
    <row r="21" spans="1:18" x14ac:dyDescent="0.35">
      <c r="A21" t="str" cm="1">
        <f t="array" aca="1" ref="A21" ca="1">INDEX($B$3:$AE$3,ROW()-3)</f>
        <v/>
      </c>
    </row>
    <row r="22" spans="1:18" x14ac:dyDescent="0.35">
      <c r="A22" t="str" cm="1">
        <f t="array" aca="1" ref="A22" ca="1">INDEX($B$3:$AE$3,ROW()-3)</f>
        <v/>
      </c>
    </row>
    <row r="23" spans="1:18" x14ac:dyDescent="0.35">
      <c r="A23" t="str" cm="1">
        <f t="array" aca="1" ref="A23" ca="1">INDEX($B$3:$AE$3,ROW()-3)</f>
        <v/>
      </c>
    </row>
    <row r="24" spans="1:18" x14ac:dyDescent="0.35">
      <c r="A24" t="str" cm="1">
        <f t="array" aca="1" ref="A24" ca="1">INDEX($B$3:$AE$3,ROW()-3)</f>
        <v/>
      </c>
    </row>
    <row r="25" spans="1:18" x14ac:dyDescent="0.35">
      <c r="A25" t="str" cm="1">
        <f t="array" aca="1" ref="A25" ca="1">INDEX($B$3:$AE$3,ROW()-3)</f>
        <v/>
      </c>
    </row>
    <row r="26" spans="1:18" x14ac:dyDescent="0.35">
      <c r="A26" t="str" cm="1">
        <f t="array" aca="1" ref="A26" ca="1">INDEX($B$3:$AE$3,ROW()-3)</f>
        <v/>
      </c>
    </row>
    <row r="27" spans="1:18" x14ac:dyDescent="0.35">
      <c r="A27" t="str" cm="1">
        <f t="array" aca="1" ref="A27" ca="1">INDEX($B$3:$AE$3,ROW()-3)</f>
        <v/>
      </c>
    </row>
    <row r="28" spans="1:18" x14ac:dyDescent="0.35">
      <c r="A28" t="str" cm="1">
        <f t="array" aca="1" ref="A28" ca="1">INDEX($B$3:$AE$3,ROW()-3)</f>
        <v/>
      </c>
    </row>
    <row r="29" spans="1:18" x14ac:dyDescent="0.35">
      <c r="A29" t="str" cm="1">
        <f t="array" aca="1" ref="A29" ca="1">INDEX($B$3:$AE$3,ROW()-3)</f>
        <v/>
      </c>
    </row>
    <row r="30" spans="1:18" x14ac:dyDescent="0.35">
      <c r="A30" t="str" cm="1">
        <f t="array" aca="1" ref="A30" ca="1">INDEX($B$3:$AE$3,ROW()-3)</f>
        <v/>
      </c>
    </row>
    <row r="31" spans="1:18" x14ac:dyDescent="0.35">
      <c r="A31" t="str" cm="1">
        <f t="array" aca="1" ref="A31" ca="1">INDEX($B$3:$AE$3,ROW()-3)</f>
        <v/>
      </c>
    </row>
    <row r="32" spans="1:18" x14ac:dyDescent="0.35">
      <c r="A32" t="str" cm="1">
        <f t="array" aca="1" ref="A32" ca="1">INDEX($B$3:$AE$3,ROW()-3)</f>
        <v/>
      </c>
    </row>
    <row r="33" spans="1:31" x14ac:dyDescent="0.35">
      <c r="A33" t="str" cm="1">
        <f t="array" aca="1" ref="A33" ca="1">INDEX($B$3:$AE$3,ROW()-3)</f>
        <v/>
      </c>
    </row>
    <row r="34" spans="1:31" x14ac:dyDescent="0.35">
      <c r="B34">
        <f ca="1">IFERROR(B4*$A4*B$3,"")</f>
        <v>0.21578932712897048</v>
      </c>
      <c r="C34">
        <f t="shared" ref="C34:AE34" ca="1" si="0">IFERROR(C4*$A4*C$3,"")</f>
        <v>4.9385775282092077E-3</v>
      </c>
      <c r="D34">
        <f t="shared" ca="1" si="0"/>
        <v>-5.2123751195164783E-3</v>
      </c>
      <c r="E34">
        <f t="shared" ca="1" si="0"/>
        <v>2.9032226846793185E-3</v>
      </c>
      <c r="F34">
        <f t="shared" ca="1" si="0"/>
        <v>1.2622014400455853E-2</v>
      </c>
      <c r="G34">
        <f t="shared" ca="1" si="0"/>
        <v>1.5518261978558464E-2</v>
      </c>
      <c r="H34">
        <f t="shared" ca="1" si="0"/>
        <v>-2.1554425439029429E-2</v>
      </c>
      <c r="I34">
        <f t="shared" ca="1" si="0"/>
        <v>-9.699698691986924E-3</v>
      </c>
      <c r="J34">
        <f t="shared" ca="1" si="0"/>
        <v>4.8892993307327404E-3</v>
      </c>
      <c r="K34">
        <f t="shared" ca="1" si="0"/>
        <v>-3.3995381403980139E-2</v>
      </c>
      <c r="L34">
        <f t="shared" ca="1" si="0"/>
        <v>1.9664011202199607E-3</v>
      </c>
      <c r="M34">
        <f t="shared" ca="1" si="0"/>
        <v>-4.9314277819892907E-2</v>
      </c>
      <c r="N34">
        <f t="shared" ca="1" si="0"/>
        <v>-9.0163714177495559E-3</v>
      </c>
      <c r="O34">
        <f t="shared" ca="1" si="0"/>
        <v>3.2756797961138021E-3</v>
      </c>
      <c r="P34">
        <f t="shared" ca="1" si="0"/>
        <v>-8.978377126955181E-2</v>
      </c>
      <c r="Q34">
        <f t="shared" ca="1" si="0"/>
        <v>-6.0125672375467357E-3</v>
      </c>
      <c r="R34">
        <f t="shared" ca="1" si="0"/>
        <v>-1.2147986005962579E-2</v>
      </c>
      <c r="S34" t="str">
        <f t="shared" ca="1" si="0"/>
        <v/>
      </c>
      <c r="T34" t="str">
        <f t="shared" ca="1" si="0"/>
        <v/>
      </c>
      <c r="U34" t="str">
        <f t="shared" ca="1" si="0"/>
        <v/>
      </c>
      <c r="V34" t="str">
        <f t="shared" ca="1" si="0"/>
        <v/>
      </c>
      <c r="W34" t="str">
        <f t="shared" ca="1" si="0"/>
        <v/>
      </c>
      <c r="X34" t="str">
        <f t="shared" ca="1" si="0"/>
        <v/>
      </c>
      <c r="Y34" t="str">
        <f t="shared" ca="1" si="0"/>
        <v/>
      </c>
      <c r="Z34" t="str">
        <f t="shared" ca="1" si="0"/>
        <v/>
      </c>
      <c r="AA34" t="str">
        <f t="shared" ca="1" si="0"/>
        <v/>
      </c>
      <c r="AB34" t="str">
        <f t="shared" ca="1" si="0"/>
        <v/>
      </c>
      <c r="AC34" t="str">
        <f t="shared" ca="1" si="0"/>
        <v/>
      </c>
      <c r="AD34" t="str">
        <f t="shared" ca="1" si="0"/>
        <v/>
      </c>
      <c r="AE34" t="str">
        <f t="shared" ca="1" si="0"/>
        <v/>
      </c>
    </row>
    <row r="35" spans="1:31" x14ac:dyDescent="0.35">
      <c r="B35">
        <f t="shared" ref="B35:AE35" ca="1" si="1">IFERROR(B5*$A5*B$3,"")</f>
        <v>4.9385775282092025E-3</v>
      </c>
      <c r="C35">
        <f t="shared" ca="1" si="1"/>
        <v>3.5154473114580177E-2</v>
      </c>
      <c r="D35">
        <f t="shared" ca="1" si="1"/>
        <v>-2.3143759053851596E-4</v>
      </c>
      <c r="E35">
        <f t="shared" ca="1" si="1"/>
        <v>1.1696753863683509E-2</v>
      </c>
      <c r="F35">
        <f t="shared" ca="1" si="1"/>
        <v>-2.9241088658042789E-3</v>
      </c>
      <c r="G35">
        <f t="shared" ca="1" si="1"/>
        <v>-7.033870182974266E-4</v>
      </c>
      <c r="H35">
        <f t="shared" ca="1" si="1"/>
        <v>-9.8082129165243861E-3</v>
      </c>
      <c r="I35">
        <f t="shared" ca="1" si="1"/>
        <v>5.0125120158883429E-3</v>
      </c>
      <c r="J35">
        <f t="shared" ca="1" si="1"/>
        <v>-4.1770649579591949E-3</v>
      </c>
      <c r="K35">
        <f t="shared" ca="1" si="1"/>
        <v>-7.7412347809157397E-3</v>
      </c>
      <c r="L35">
        <f t="shared" ca="1" si="1"/>
        <v>1.3696328072451273E-3</v>
      </c>
      <c r="M35">
        <f t="shared" ca="1" si="1"/>
        <v>-1.2267143504485857E-2</v>
      </c>
      <c r="N35">
        <f t="shared" ca="1" si="1"/>
        <v>-8.7096353037589523E-3</v>
      </c>
      <c r="O35">
        <f t="shared" ca="1" si="1"/>
        <v>-1.80301112516528E-4</v>
      </c>
      <c r="P35">
        <f t="shared" ca="1" si="1"/>
        <v>2.8636006571358365E-4</v>
      </c>
      <c r="Q35">
        <f t="shared" ca="1" si="1"/>
        <v>-1.7853463779104672E-3</v>
      </c>
      <c r="R35">
        <f t="shared" ca="1" si="1"/>
        <v>7.0847786348156123E-3</v>
      </c>
      <c r="S35" t="str">
        <f t="shared" ca="1" si="1"/>
        <v/>
      </c>
      <c r="T35" t="str">
        <f t="shared" ca="1" si="1"/>
        <v/>
      </c>
      <c r="U35" t="str">
        <f t="shared" ca="1" si="1"/>
        <v/>
      </c>
      <c r="V35" t="str">
        <f t="shared" ca="1" si="1"/>
        <v/>
      </c>
      <c r="W35" t="str">
        <f t="shared" ca="1" si="1"/>
        <v/>
      </c>
      <c r="X35" t="str">
        <f t="shared" ca="1" si="1"/>
        <v/>
      </c>
      <c r="Y35" t="str">
        <f t="shared" ca="1" si="1"/>
        <v/>
      </c>
      <c r="Z35" t="str">
        <f t="shared" ca="1" si="1"/>
        <v/>
      </c>
      <c r="AA35" t="str">
        <f t="shared" ca="1" si="1"/>
        <v/>
      </c>
      <c r="AB35" t="str">
        <f t="shared" ca="1" si="1"/>
        <v/>
      </c>
      <c r="AC35" t="str">
        <f t="shared" ca="1" si="1"/>
        <v/>
      </c>
      <c r="AD35" t="str">
        <f t="shared" ca="1" si="1"/>
        <v/>
      </c>
      <c r="AE35" t="str">
        <f t="shared" ca="1" si="1"/>
        <v/>
      </c>
    </row>
    <row r="36" spans="1:31" x14ac:dyDescent="0.35">
      <c r="B36">
        <f t="shared" ref="B36:AE36" ca="1" si="2">IFERROR(B6*$A6*B$3,"")</f>
        <v>-5.2123751195165217E-3</v>
      </c>
      <c r="C36">
        <f t="shared" ca="1" si="2"/>
        <v>-2.3143759053852861E-4</v>
      </c>
      <c r="D36">
        <f t="shared" ca="1" si="2"/>
        <v>6.9664378680811823E-2</v>
      </c>
      <c r="E36">
        <f t="shared" ca="1" si="2"/>
        <v>-8.6629906992265714E-3</v>
      </c>
      <c r="F36">
        <f t="shared" ca="1" si="2"/>
        <v>-5.7119762836074107E-3</v>
      </c>
      <c r="G36">
        <f t="shared" ca="1" si="2"/>
        <v>-2.3929849554317237E-3</v>
      </c>
      <c r="H36">
        <f t="shared" ca="1" si="2"/>
        <v>4.9023209561326201E-3</v>
      </c>
      <c r="I36">
        <f t="shared" ca="1" si="2"/>
        <v>8.614315033237804E-3</v>
      </c>
      <c r="J36">
        <f t="shared" ca="1" si="2"/>
        <v>-6.9280440121118935E-3</v>
      </c>
      <c r="K36">
        <f t="shared" ca="1" si="2"/>
        <v>-6.3867139361015846E-2</v>
      </c>
      <c r="L36">
        <f t="shared" ca="1" si="2"/>
        <v>-2.3659670201796241E-3</v>
      </c>
      <c r="M36">
        <f t="shared" ca="1" si="2"/>
        <v>-2.9433237251946663E-3</v>
      </c>
      <c r="N36">
        <f t="shared" ca="1" si="2"/>
        <v>-5.7523047419480583E-3</v>
      </c>
      <c r="O36">
        <f t="shared" ca="1" si="2"/>
        <v>-1.7680163679412474E-3</v>
      </c>
      <c r="P36">
        <f t="shared" ca="1" si="2"/>
        <v>-3.0297471344024316E-3</v>
      </c>
      <c r="Q36">
        <f t="shared" ca="1" si="2"/>
        <v>1.8966666783882199E-2</v>
      </c>
      <c r="R36">
        <f t="shared" ca="1" si="2"/>
        <v>-5.3536278275972942E-3</v>
      </c>
      <c r="S36" t="str">
        <f t="shared" ca="1" si="2"/>
        <v/>
      </c>
      <c r="T36" t="str">
        <f t="shared" ca="1" si="2"/>
        <v/>
      </c>
      <c r="U36" t="str">
        <f t="shared" ca="1" si="2"/>
        <v/>
      </c>
      <c r="V36" t="str">
        <f t="shared" ca="1" si="2"/>
        <v/>
      </c>
      <c r="W36" t="str">
        <f t="shared" ca="1" si="2"/>
        <v/>
      </c>
      <c r="X36" t="str">
        <f t="shared" ca="1" si="2"/>
        <v/>
      </c>
      <c r="Y36" t="str">
        <f t="shared" ca="1" si="2"/>
        <v/>
      </c>
      <c r="Z36" t="str">
        <f t="shared" ca="1" si="2"/>
        <v/>
      </c>
      <c r="AA36" t="str">
        <f t="shared" ca="1" si="2"/>
        <v/>
      </c>
      <c r="AB36" t="str">
        <f t="shared" ca="1" si="2"/>
        <v/>
      </c>
      <c r="AC36" t="str">
        <f t="shared" ca="1" si="2"/>
        <v/>
      </c>
      <c r="AD36" t="str">
        <f t="shared" ca="1" si="2"/>
        <v/>
      </c>
      <c r="AE36" t="str">
        <f t="shared" ca="1" si="2"/>
        <v/>
      </c>
    </row>
    <row r="37" spans="1:31" x14ac:dyDescent="0.35">
      <c r="B37">
        <f t="shared" ref="B37:AE37" ca="1" si="3">IFERROR(B7*$A7*B$3,"")</f>
        <v>2.9032226846792937E-3</v>
      </c>
      <c r="C37">
        <f t="shared" ca="1" si="3"/>
        <v>1.1696753863683507E-2</v>
      </c>
      <c r="D37">
        <f t="shared" ca="1" si="3"/>
        <v>-8.6629906992265557E-3</v>
      </c>
      <c r="E37">
        <f t="shared" ca="1" si="3"/>
        <v>8.2372678575069525E-2</v>
      </c>
      <c r="F37">
        <f t="shared" ca="1" si="3"/>
        <v>-3.143424223676124E-5</v>
      </c>
      <c r="G37">
        <f t="shared" ca="1" si="3"/>
        <v>-8.1063577967634363E-3</v>
      </c>
      <c r="H37">
        <f t="shared" ca="1" si="3"/>
        <v>-1.398572571158405E-2</v>
      </c>
      <c r="I37">
        <f t="shared" ca="1" si="3"/>
        <v>1.4723654671956639E-3</v>
      </c>
      <c r="J37">
        <f t="shared" ca="1" si="3"/>
        <v>-2.2812989074317939E-2</v>
      </c>
      <c r="K37">
        <f t="shared" ca="1" si="3"/>
        <v>-1.837883903840698E-2</v>
      </c>
      <c r="L37">
        <f t="shared" ca="1" si="3"/>
        <v>4.0060780805990133E-3</v>
      </c>
      <c r="M37">
        <f t="shared" ca="1" si="3"/>
        <v>-6.3734364496387868E-3</v>
      </c>
      <c r="N37">
        <f t="shared" ca="1" si="3"/>
        <v>1.1020911826013835E-2</v>
      </c>
      <c r="O37">
        <f t="shared" ca="1" si="3"/>
        <v>1.2905442720496838E-3</v>
      </c>
      <c r="P37">
        <f t="shared" ca="1" si="3"/>
        <v>-7.6233693449167545E-3</v>
      </c>
      <c r="Q37">
        <f t="shared" ca="1" si="3"/>
        <v>-2.9538890202804348E-2</v>
      </c>
      <c r="R37">
        <f t="shared" ca="1" si="3"/>
        <v>-6.7365623055158606E-3</v>
      </c>
      <c r="S37" t="str">
        <f t="shared" ca="1" si="3"/>
        <v/>
      </c>
      <c r="T37" t="str">
        <f t="shared" ca="1" si="3"/>
        <v/>
      </c>
      <c r="U37" t="str">
        <f t="shared" ca="1" si="3"/>
        <v/>
      </c>
      <c r="V37" t="str">
        <f t="shared" ca="1" si="3"/>
        <v/>
      </c>
      <c r="W37" t="str">
        <f t="shared" ca="1" si="3"/>
        <v/>
      </c>
      <c r="X37" t="str">
        <f t="shared" ca="1" si="3"/>
        <v/>
      </c>
      <c r="Y37" t="str">
        <f t="shared" ca="1" si="3"/>
        <v/>
      </c>
      <c r="Z37" t="str">
        <f t="shared" ca="1" si="3"/>
        <v/>
      </c>
      <c r="AA37" t="str">
        <f t="shared" ca="1" si="3"/>
        <v/>
      </c>
      <c r="AB37" t="str">
        <f t="shared" ca="1" si="3"/>
        <v/>
      </c>
      <c r="AC37" t="str">
        <f t="shared" ca="1" si="3"/>
        <v/>
      </c>
      <c r="AD37" t="str">
        <f t="shared" ca="1" si="3"/>
        <v/>
      </c>
      <c r="AE37" t="str">
        <f t="shared" ca="1" si="3"/>
        <v/>
      </c>
    </row>
    <row r="38" spans="1:31" x14ac:dyDescent="0.35">
      <c r="B38">
        <f t="shared" ref="B38:AE38" ca="1" si="4">IFERROR(B8*$A8*B$3,"")</f>
        <v>1.262201440045586E-2</v>
      </c>
      <c r="C38">
        <f t="shared" ca="1" si="4"/>
        <v>-2.9241088658042758E-3</v>
      </c>
      <c r="D38">
        <f t="shared" ca="1" si="4"/>
        <v>-5.7119762836074115E-3</v>
      </c>
      <c r="E38">
        <f t="shared" ca="1" si="4"/>
        <v>-3.1434242236757208E-5</v>
      </c>
      <c r="F38">
        <f t="shared" ca="1" si="4"/>
        <v>1.4116815140037379E-2</v>
      </c>
      <c r="G38">
        <f t="shared" ca="1" si="4"/>
        <v>3.1563214710868472E-3</v>
      </c>
      <c r="H38">
        <f t="shared" ca="1" si="4"/>
        <v>-5.0368643476253775E-3</v>
      </c>
      <c r="I38">
        <f t="shared" ca="1" si="4"/>
        <v>-2.4818018622268299E-3</v>
      </c>
      <c r="J38">
        <f t="shared" ca="1" si="4"/>
        <v>2.2701582256644064E-3</v>
      </c>
      <c r="K38">
        <f t="shared" ca="1" si="4"/>
        <v>7.4733350277204798E-3</v>
      </c>
      <c r="L38">
        <f t="shared" ca="1" si="4"/>
        <v>-3.8442279814750451E-4</v>
      </c>
      <c r="M38">
        <f t="shared" ca="1" si="4"/>
        <v>-9.715908566844126E-3</v>
      </c>
      <c r="N38">
        <f t="shared" ca="1" si="4"/>
        <v>-3.0024233211662964E-3</v>
      </c>
      <c r="O38">
        <f t="shared" ca="1" si="4"/>
        <v>1.2653312034899991E-3</v>
      </c>
      <c r="P38">
        <f t="shared" ca="1" si="4"/>
        <v>-1.2889717263937647E-3</v>
      </c>
      <c r="Q38">
        <f t="shared" ca="1" si="4"/>
        <v>7.8568465850142833E-4</v>
      </c>
      <c r="R38">
        <f t="shared" ca="1" si="4"/>
        <v>-2.8546404186761041E-3</v>
      </c>
      <c r="S38" t="str">
        <f t="shared" ca="1" si="4"/>
        <v/>
      </c>
      <c r="T38" t="str">
        <f t="shared" ca="1" si="4"/>
        <v/>
      </c>
      <c r="U38" t="str">
        <f t="shared" ca="1" si="4"/>
        <v/>
      </c>
      <c r="V38" t="str">
        <f t="shared" ca="1" si="4"/>
        <v/>
      </c>
      <c r="W38" t="str">
        <f t="shared" ca="1" si="4"/>
        <v/>
      </c>
      <c r="X38" t="str">
        <f t="shared" ca="1" si="4"/>
        <v/>
      </c>
      <c r="Y38" t="str">
        <f t="shared" ca="1" si="4"/>
        <v/>
      </c>
      <c r="Z38" t="str">
        <f t="shared" ca="1" si="4"/>
        <v/>
      </c>
      <c r="AA38" t="str">
        <f t="shared" ca="1" si="4"/>
        <v/>
      </c>
      <c r="AB38" t="str">
        <f t="shared" ca="1" si="4"/>
        <v/>
      </c>
      <c r="AC38" t="str">
        <f t="shared" ca="1" si="4"/>
        <v/>
      </c>
      <c r="AD38" t="str">
        <f t="shared" ca="1" si="4"/>
        <v/>
      </c>
      <c r="AE38" t="str">
        <f t="shared" ca="1" si="4"/>
        <v/>
      </c>
    </row>
    <row r="39" spans="1:31" x14ac:dyDescent="0.35">
      <c r="B39">
        <f t="shared" ref="B39:AE39" ca="1" si="5">IFERROR(B9*$A9*B$3,"")</f>
        <v>1.5518261978558467E-2</v>
      </c>
      <c r="C39">
        <f t="shared" ca="1" si="5"/>
        <v>-7.0338701829742529E-4</v>
      </c>
      <c r="D39">
        <f t="shared" ca="1" si="5"/>
        <v>-2.3929849554317111E-3</v>
      </c>
      <c r="E39">
        <f t="shared" ca="1" si="5"/>
        <v>-8.1063577967634397E-3</v>
      </c>
      <c r="F39">
        <f t="shared" ca="1" si="5"/>
        <v>3.1563214710868459E-3</v>
      </c>
      <c r="G39">
        <f t="shared" ca="1" si="5"/>
        <v>2.1559496386736973E-2</v>
      </c>
      <c r="H39">
        <f t="shared" ca="1" si="5"/>
        <v>-4.026359249777429E-3</v>
      </c>
      <c r="I39">
        <f t="shared" ca="1" si="5"/>
        <v>-5.8181990538720644E-3</v>
      </c>
      <c r="J39">
        <f t="shared" ca="1" si="5"/>
        <v>3.286736977197243E-3</v>
      </c>
      <c r="K39">
        <f t="shared" ca="1" si="5"/>
        <v>-5.0214883750109322E-3</v>
      </c>
      <c r="L39">
        <f t="shared" ca="1" si="5"/>
        <v>-1.2870946580622906E-4</v>
      </c>
      <c r="M39">
        <f t="shared" ca="1" si="5"/>
        <v>-9.0777533061697085E-3</v>
      </c>
      <c r="N39">
        <f t="shared" ca="1" si="5"/>
        <v>-2.5268768294251859E-4</v>
      </c>
      <c r="O39">
        <f t="shared" ca="1" si="5"/>
        <v>-3.9964444504693588E-4</v>
      </c>
      <c r="P39">
        <f t="shared" ca="1" si="5"/>
        <v>-7.4964521148428911E-3</v>
      </c>
      <c r="Q39">
        <f t="shared" ca="1" si="5"/>
        <v>6.1996435232290767E-3</v>
      </c>
      <c r="R39">
        <f t="shared" ca="1" si="5"/>
        <v>-6.4727143896597516E-3</v>
      </c>
      <c r="S39" t="str">
        <f t="shared" ca="1" si="5"/>
        <v/>
      </c>
      <c r="T39" t="str">
        <f t="shared" ca="1" si="5"/>
        <v/>
      </c>
      <c r="U39" t="str">
        <f t="shared" ca="1" si="5"/>
        <v/>
      </c>
      <c r="V39" t="str">
        <f t="shared" ca="1" si="5"/>
        <v/>
      </c>
      <c r="W39" t="str">
        <f t="shared" ca="1" si="5"/>
        <v/>
      </c>
      <c r="X39" t="str">
        <f t="shared" ca="1" si="5"/>
        <v/>
      </c>
      <c r="Y39" t="str">
        <f t="shared" ca="1" si="5"/>
        <v/>
      </c>
      <c r="Z39" t="str">
        <f t="shared" ca="1" si="5"/>
        <v/>
      </c>
      <c r="AA39" t="str">
        <f t="shared" ca="1" si="5"/>
        <v/>
      </c>
      <c r="AB39" t="str">
        <f t="shared" ca="1" si="5"/>
        <v/>
      </c>
      <c r="AC39" t="str">
        <f t="shared" ca="1" si="5"/>
        <v/>
      </c>
      <c r="AD39" t="str">
        <f t="shared" ca="1" si="5"/>
        <v/>
      </c>
      <c r="AE39" t="str">
        <f t="shared" ca="1" si="5"/>
        <v/>
      </c>
    </row>
    <row r="40" spans="1:31" x14ac:dyDescent="0.35">
      <c r="B40">
        <f t="shared" ref="B40:AE40" ca="1" si="6">IFERROR(B10*$A10*B$3,"")</f>
        <v>-2.1554425439029426E-2</v>
      </c>
      <c r="C40">
        <f t="shared" ca="1" si="6"/>
        <v>-9.808212916524393E-3</v>
      </c>
      <c r="D40">
        <f t="shared" ca="1" si="6"/>
        <v>4.9023209561326053E-3</v>
      </c>
      <c r="E40">
        <f t="shared" ca="1" si="6"/>
        <v>-1.3985725711584063E-2</v>
      </c>
      <c r="F40">
        <f t="shared" ca="1" si="6"/>
        <v>-5.0368643476253723E-3</v>
      </c>
      <c r="G40">
        <f t="shared" ca="1" si="6"/>
        <v>-4.0263592497774246E-3</v>
      </c>
      <c r="H40">
        <f t="shared" ca="1" si="6"/>
        <v>2.288144455881528E-2</v>
      </c>
      <c r="I40">
        <f t="shared" ca="1" si="6"/>
        <v>1.0874214439066691E-3</v>
      </c>
      <c r="J40">
        <f t="shared" ca="1" si="6"/>
        <v>3.970951910425435E-3</v>
      </c>
      <c r="K40">
        <f t="shared" ca="1" si="6"/>
        <v>-1.9402280812493327E-2</v>
      </c>
      <c r="L40">
        <f t="shared" ca="1" si="6"/>
        <v>-4.6971165090996603E-3</v>
      </c>
      <c r="M40">
        <f t="shared" ca="1" si="6"/>
        <v>-1.917721227476697E-3</v>
      </c>
      <c r="N40">
        <f t="shared" ca="1" si="6"/>
        <v>7.1642201054988505E-4</v>
      </c>
      <c r="O40">
        <f t="shared" ca="1" si="6"/>
        <v>-2.035698883504643E-4</v>
      </c>
      <c r="P40">
        <f t="shared" ca="1" si="6"/>
        <v>-2.7356382769063354E-3</v>
      </c>
      <c r="Q40">
        <f t="shared" ca="1" si="6"/>
        <v>4.8989835015640906E-3</v>
      </c>
      <c r="R40">
        <f t="shared" ca="1" si="6"/>
        <v>-4.3804590559126631E-3</v>
      </c>
      <c r="S40" t="str">
        <f t="shared" ca="1" si="6"/>
        <v/>
      </c>
      <c r="T40" t="str">
        <f t="shared" ca="1" si="6"/>
        <v/>
      </c>
      <c r="U40" t="str">
        <f t="shared" ca="1" si="6"/>
        <v/>
      </c>
      <c r="V40" t="str">
        <f t="shared" ca="1" si="6"/>
        <v/>
      </c>
      <c r="W40" t="str">
        <f t="shared" ca="1" si="6"/>
        <v/>
      </c>
      <c r="X40" t="str">
        <f t="shared" ca="1" si="6"/>
        <v/>
      </c>
      <c r="Y40" t="str">
        <f t="shared" ca="1" si="6"/>
        <v/>
      </c>
      <c r="Z40" t="str">
        <f t="shared" ca="1" si="6"/>
        <v/>
      </c>
      <c r="AA40" t="str">
        <f t="shared" ca="1" si="6"/>
        <v/>
      </c>
      <c r="AB40" t="str">
        <f t="shared" ca="1" si="6"/>
        <v/>
      </c>
      <c r="AC40" t="str">
        <f t="shared" ca="1" si="6"/>
        <v/>
      </c>
      <c r="AD40" t="str">
        <f t="shared" ca="1" si="6"/>
        <v/>
      </c>
      <c r="AE40" t="str">
        <f t="shared" ca="1" si="6"/>
        <v/>
      </c>
    </row>
    <row r="41" spans="1:31" x14ac:dyDescent="0.35">
      <c r="B41">
        <f t="shared" ref="B41:AE41" ca="1" si="7">IFERROR(B11*$A11*B$3,"")</f>
        <v>-9.6996986919869414E-3</v>
      </c>
      <c r="C41">
        <f t="shared" ca="1" si="7"/>
        <v>5.0125120158883395E-3</v>
      </c>
      <c r="D41">
        <f t="shared" ca="1" si="7"/>
        <v>8.6143150332377988E-3</v>
      </c>
      <c r="E41">
        <f t="shared" ca="1" si="7"/>
        <v>1.4723654671956585E-3</v>
      </c>
      <c r="F41">
        <f t="shared" ca="1" si="7"/>
        <v>-2.4818018622268312E-3</v>
      </c>
      <c r="G41">
        <f t="shared" ca="1" si="7"/>
        <v>-5.8181990538720627E-3</v>
      </c>
      <c r="H41">
        <f t="shared" ca="1" si="7"/>
        <v>1.0874214439066778E-3</v>
      </c>
      <c r="I41">
        <f t="shared" ca="1" si="7"/>
        <v>5.1231612581004511E-2</v>
      </c>
      <c r="J41">
        <f t="shared" ca="1" si="7"/>
        <v>-7.5685813700110448E-3</v>
      </c>
      <c r="K41">
        <f t="shared" ca="1" si="7"/>
        <v>-1.866416523800642E-2</v>
      </c>
      <c r="L41">
        <f t="shared" ca="1" si="7"/>
        <v>1.6175764586109989E-3</v>
      </c>
      <c r="M41">
        <f t="shared" ca="1" si="7"/>
        <v>3.1363807955525867E-3</v>
      </c>
      <c r="N41">
        <f t="shared" ca="1" si="7"/>
        <v>-2.8481138749819482E-3</v>
      </c>
      <c r="O41">
        <f t="shared" ca="1" si="7"/>
        <v>7.7740933877281011E-4</v>
      </c>
      <c r="P41">
        <f t="shared" ca="1" si="7"/>
        <v>-8.1622028828498821E-3</v>
      </c>
      <c r="Q41">
        <f t="shared" ca="1" si="7"/>
        <v>1.0607727130300762E-2</v>
      </c>
      <c r="R41">
        <f t="shared" ca="1" si="7"/>
        <v>3.5690151071624187E-3</v>
      </c>
      <c r="S41" t="str">
        <f t="shared" ca="1" si="7"/>
        <v/>
      </c>
      <c r="T41" t="str">
        <f t="shared" ca="1" si="7"/>
        <v/>
      </c>
      <c r="U41" t="str">
        <f t="shared" ca="1" si="7"/>
        <v/>
      </c>
      <c r="V41" t="str">
        <f t="shared" ca="1" si="7"/>
        <v/>
      </c>
      <c r="W41" t="str">
        <f t="shared" ca="1" si="7"/>
        <v/>
      </c>
      <c r="X41" t="str">
        <f t="shared" ca="1" si="7"/>
        <v/>
      </c>
      <c r="Y41" t="str">
        <f t="shared" ca="1" si="7"/>
        <v/>
      </c>
      <c r="Z41" t="str">
        <f t="shared" ca="1" si="7"/>
        <v/>
      </c>
      <c r="AA41" t="str">
        <f t="shared" ca="1" si="7"/>
        <v/>
      </c>
      <c r="AB41" t="str">
        <f t="shared" ca="1" si="7"/>
        <v/>
      </c>
      <c r="AC41" t="str">
        <f t="shared" ca="1" si="7"/>
        <v/>
      </c>
      <c r="AD41" t="str">
        <f t="shared" ca="1" si="7"/>
        <v/>
      </c>
      <c r="AE41" t="str">
        <f t="shared" ca="1" si="7"/>
        <v/>
      </c>
    </row>
    <row r="42" spans="1:31" x14ac:dyDescent="0.35">
      <c r="B42">
        <f t="shared" ref="B42:AE42" ca="1" si="8">IFERROR(B12*$A12*B$3,"")</f>
        <v>4.8892993307327586E-3</v>
      </c>
      <c r="C42">
        <f t="shared" ca="1" si="8"/>
        <v>-4.177064957959194E-3</v>
      </c>
      <c r="D42">
        <f t="shared" ca="1" si="8"/>
        <v>-6.928044012111903E-3</v>
      </c>
      <c r="E42">
        <f t="shared" ca="1" si="8"/>
        <v>-2.2812989074317943E-2</v>
      </c>
      <c r="F42">
        <f t="shared" ca="1" si="8"/>
        <v>2.270158225664406E-3</v>
      </c>
      <c r="G42">
        <f t="shared" ca="1" si="8"/>
        <v>3.2867369771972417E-3</v>
      </c>
      <c r="H42">
        <f t="shared" ca="1" si="8"/>
        <v>3.9709519104254281E-3</v>
      </c>
      <c r="I42">
        <f t="shared" ca="1" si="8"/>
        <v>-7.5685813700110431E-3</v>
      </c>
      <c r="J42">
        <f t="shared" ca="1" si="8"/>
        <v>5.0307922110591902E-2</v>
      </c>
      <c r="K42">
        <f t="shared" ca="1" si="8"/>
        <v>2.2208604109516725E-2</v>
      </c>
      <c r="L42">
        <f t="shared" ca="1" si="8"/>
        <v>1.7014888082631958E-4</v>
      </c>
      <c r="M42">
        <f t="shared" ca="1" si="8"/>
        <v>-2.0883024348200559E-2</v>
      </c>
      <c r="N42">
        <f t="shared" ca="1" si="8"/>
        <v>-3.3473534736875615E-2</v>
      </c>
      <c r="O42">
        <f t="shared" ca="1" si="8"/>
        <v>5.3694851965119849E-5</v>
      </c>
      <c r="P42">
        <f t="shared" ca="1" si="8"/>
        <v>4.9110519055663051E-4</v>
      </c>
      <c r="Q42">
        <f t="shared" ca="1" si="8"/>
        <v>1.2567511382946177E-3</v>
      </c>
      <c r="R42">
        <f t="shared" ca="1" si="8"/>
        <v>-1.8241065589683258E-2</v>
      </c>
      <c r="S42" t="str">
        <f t="shared" ca="1" si="8"/>
        <v/>
      </c>
      <c r="T42" t="str">
        <f t="shared" ca="1" si="8"/>
        <v/>
      </c>
      <c r="U42" t="str">
        <f t="shared" ca="1" si="8"/>
        <v/>
      </c>
      <c r="V42" t="str">
        <f t="shared" ca="1" si="8"/>
        <v/>
      </c>
      <c r="W42" t="str">
        <f t="shared" ca="1" si="8"/>
        <v/>
      </c>
      <c r="X42" t="str">
        <f t="shared" ca="1" si="8"/>
        <v/>
      </c>
      <c r="Y42" t="str">
        <f t="shared" ca="1" si="8"/>
        <v/>
      </c>
      <c r="Z42" t="str">
        <f t="shared" ca="1" si="8"/>
        <v/>
      </c>
      <c r="AA42" t="str">
        <f t="shared" ca="1" si="8"/>
        <v/>
      </c>
      <c r="AB42" t="str">
        <f t="shared" ca="1" si="8"/>
        <v/>
      </c>
      <c r="AC42" t="str">
        <f t="shared" ca="1" si="8"/>
        <v/>
      </c>
      <c r="AD42" t="str">
        <f t="shared" ca="1" si="8"/>
        <v/>
      </c>
      <c r="AE42" t="str">
        <f t="shared" ca="1" si="8"/>
        <v/>
      </c>
    </row>
    <row r="43" spans="1:31" x14ac:dyDescent="0.35">
      <c r="B43">
        <f t="shared" ref="B43:AE43" ca="1" si="9">IFERROR(B13*$A13*B$3,"")</f>
        <v>-3.3995381403980056E-2</v>
      </c>
      <c r="C43">
        <f t="shared" ca="1" si="9"/>
        <v>-7.7412347809157145E-3</v>
      </c>
      <c r="D43">
        <f t="shared" ca="1" si="9"/>
        <v>-6.3867139361015846E-2</v>
      </c>
      <c r="E43">
        <f t="shared" ca="1" si="9"/>
        <v>-1.8378839038406938E-2</v>
      </c>
      <c r="F43">
        <f t="shared" ca="1" si="9"/>
        <v>7.4733350277204772E-3</v>
      </c>
      <c r="G43">
        <f t="shared" ca="1" si="9"/>
        <v>-5.0214883750109365E-3</v>
      </c>
      <c r="H43">
        <f t="shared" ca="1" si="9"/>
        <v>-1.9402280812493362E-2</v>
      </c>
      <c r="I43">
        <f t="shared" ca="1" si="9"/>
        <v>-1.866416523800642E-2</v>
      </c>
      <c r="J43">
        <f t="shared" ca="1" si="9"/>
        <v>2.2208604109516698E-2</v>
      </c>
      <c r="K43">
        <f t="shared" ca="1" si="9"/>
        <v>0.23460440125455304</v>
      </c>
      <c r="L43">
        <f t="shared" ca="1" si="9"/>
        <v>6.1738270696070699E-3</v>
      </c>
      <c r="M43">
        <f t="shared" ca="1" si="9"/>
        <v>4.6755910105173215E-2</v>
      </c>
      <c r="N43">
        <f t="shared" ca="1" si="9"/>
        <v>-8.7211318488088201E-3</v>
      </c>
      <c r="O43">
        <f t="shared" ca="1" si="9"/>
        <v>-4.0539852652500064E-3</v>
      </c>
      <c r="P43">
        <f t="shared" ca="1" si="9"/>
        <v>3.109197215474882E-2</v>
      </c>
      <c r="Q43">
        <f t="shared" ca="1" si="9"/>
        <v>-3.8102287164103639E-2</v>
      </c>
      <c r="R43">
        <f t="shared" ca="1" si="9"/>
        <v>-7.8823757054800898E-3</v>
      </c>
      <c r="S43" t="str">
        <f t="shared" ca="1" si="9"/>
        <v/>
      </c>
      <c r="T43" t="str">
        <f t="shared" ca="1" si="9"/>
        <v/>
      </c>
      <c r="U43" t="str">
        <f t="shared" ca="1" si="9"/>
        <v/>
      </c>
      <c r="V43" t="str">
        <f t="shared" ca="1" si="9"/>
        <v/>
      </c>
      <c r="W43" t="str">
        <f t="shared" ca="1" si="9"/>
        <v/>
      </c>
      <c r="X43" t="str">
        <f t="shared" ca="1" si="9"/>
        <v/>
      </c>
      <c r="Y43" t="str">
        <f t="shared" ca="1" si="9"/>
        <v/>
      </c>
      <c r="Z43" t="str">
        <f t="shared" ca="1" si="9"/>
        <v/>
      </c>
      <c r="AA43" t="str">
        <f t="shared" ca="1" si="9"/>
        <v/>
      </c>
      <c r="AB43" t="str">
        <f t="shared" ca="1" si="9"/>
        <v/>
      </c>
      <c r="AC43" t="str">
        <f t="shared" ca="1" si="9"/>
        <v/>
      </c>
      <c r="AD43" t="str">
        <f t="shared" ca="1" si="9"/>
        <v/>
      </c>
      <c r="AE43" t="str">
        <f t="shared" ca="1" si="9"/>
        <v/>
      </c>
    </row>
    <row r="44" spans="1:31" x14ac:dyDescent="0.35">
      <c r="B44">
        <f t="shared" ref="B44:AE44" ca="1" si="10">IFERROR(B14*$A14*B$3,"")</f>
        <v>1.9664011202199438E-3</v>
      </c>
      <c r="C44">
        <f t="shared" ca="1" si="10"/>
        <v>1.3696328072451247E-3</v>
      </c>
      <c r="D44">
        <f t="shared" ca="1" si="10"/>
        <v>-2.365967020179576E-3</v>
      </c>
      <c r="E44">
        <f t="shared" ca="1" si="10"/>
        <v>4.006078080599002E-3</v>
      </c>
      <c r="F44">
        <f t="shared" ca="1" si="10"/>
        <v>-3.8442279814751232E-4</v>
      </c>
      <c r="G44">
        <f t="shared" ca="1" si="10"/>
        <v>-1.2870946580623483E-4</v>
      </c>
      <c r="H44">
        <f t="shared" ca="1" si="10"/>
        <v>-4.6971165090996412E-3</v>
      </c>
      <c r="I44">
        <f t="shared" ca="1" si="10"/>
        <v>1.6175764586110102E-3</v>
      </c>
      <c r="J44">
        <f t="shared" ca="1" si="10"/>
        <v>1.7014888082631272E-4</v>
      </c>
      <c r="K44">
        <f t="shared" ca="1" si="10"/>
        <v>6.1738270696069875E-3</v>
      </c>
      <c r="L44">
        <f t="shared" ca="1" si="10"/>
        <v>1.2765805406628703E-2</v>
      </c>
      <c r="M44">
        <f t="shared" ca="1" si="10"/>
        <v>8.8844707996522214E-3</v>
      </c>
      <c r="N44">
        <f t="shared" ca="1" si="10"/>
        <v>-4.1528666154116564E-3</v>
      </c>
      <c r="O44">
        <f t="shared" ca="1" si="10"/>
        <v>-1.4279851777084394E-3</v>
      </c>
      <c r="P44">
        <f t="shared" ca="1" si="10"/>
        <v>3.7174394320199566E-3</v>
      </c>
      <c r="Q44">
        <f t="shared" ca="1" si="10"/>
        <v>-7.6039320940857929E-4</v>
      </c>
      <c r="R44">
        <f t="shared" ca="1" si="10"/>
        <v>-9.1073796367190513E-3</v>
      </c>
      <c r="S44" t="str">
        <f t="shared" ca="1" si="10"/>
        <v/>
      </c>
      <c r="T44" t="str">
        <f t="shared" ca="1" si="10"/>
        <v/>
      </c>
      <c r="U44" t="str">
        <f t="shared" ca="1" si="10"/>
        <v/>
      </c>
      <c r="V44" t="str">
        <f t="shared" ca="1" si="10"/>
        <v/>
      </c>
      <c r="W44" t="str">
        <f t="shared" ca="1" si="10"/>
        <v/>
      </c>
      <c r="X44" t="str">
        <f t="shared" ca="1" si="10"/>
        <v/>
      </c>
      <c r="Y44" t="str">
        <f t="shared" ca="1" si="10"/>
        <v/>
      </c>
      <c r="Z44" t="str">
        <f t="shared" ca="1" si="10"/>
        <v/>
      </c>
      <c r="AA44" t="str">
        <f t="shared" ca="1" si="10"/>
        <v/>
      </c>
      <c r="AB44" t="str">
        <f t="shared" ca="1" si="10"/>
        <v/>
      </c>
      <c r="AC44" t="str">
        <f t="shared" ca="1" si="10"/>
        <v/>
      </c>
      <c r="AD44" t="str">
        <f t="shared" ca="1" si="10"/>
        <v/>
      </c>
      <c r="AE44" t="str">
        <f t="shared" ca="1" si="10"/>
        <v/>
      </c>
    </row>
    <row r="45" spans="1:31" x14ac:dyDescent="0.35">
      <c r="B45">
        <f t="shared" ref="B45:AE45" ca="1" si="11">IFERROR(B15*$A15*B$3,"")</f>
        <v>-4.9314277819892907E-2</v>
      </c>
      <c r="C45">
        <f t="shared" ca="1" si="11"/>
        <v>-1.2267143504485861E-2</v>
      </c>
      <c r="D45">
        <f t="shared" ca="1" si="11"/>
        <v>-2.9433237251946377E-3</v>
      </c>
      <c r="E45">
        <f t="shared" ca="1" si="11"/>
        <v>-6.3734364496387634E-3</v>
      </c>
      <c r="F45">
        <f t="shared" ca="1" si="11"/>
        <v>-9.7159085668441312E-3</v>
      </c>
      <c r="G45">
        <f t="shared" ca="1" si="11"/>
        <v>-9.0777533061697224E-3</v>
      </c>
      <c r="H45">
        <f t="shared" ca="1" si="11"/>
        <v>-1.9177212274766934E-3</v>
      </c>
      <c r="I45">
        <f t="shared" ca="1" si="11"/>
        <v>3.1363807955525898E-3</v>
      </c>
      <c r="J45">
        <f t="shared" ca="1" si="11"/>
        <v>-2.088302434820058E-2</v>
      </c>
      <c r="K45">
        <f t="shared" ca="1" si="11"/>
        <v>4.6755910105173167E-2</v>
      </c>
      <c r="L45">
        <f t="shared" ca="1" si="11"/>
        <v>8.8844707996522266E-3</v>
      </c>
      <c r="M45">
        <f t="shared" ca="1" si="11"/>
        <v>0.14910779650098832</v>
      </c>
      <c r="N45">
        <f t="shared" ca="1" si="11"/>
        <v>7.3336558278193145E-3</v>
      </c>
      <c r="O45">
        <f t="shared" ca="1" si="11"/>
        <v>-5.8145572433833522E-3</v>
      </c>
      <c r="P45">
        <f t="shared" ca="1" si="11"/>
        <v>4.4475392275412542E-2</v>
      </c>
      <c r="Q45">
        <f t="shared" ca="1" si="11"/>
        <v>-3.795139565123689E-2</v>
      </c>
      <c r="R45">
        <f t="shared" ca="1" si="11"/>
        <v>6.9525598729376706E-3</v>
      </c>
      <c r="S45" t="str">
        <f t="shared" ca="1" si="11"/>
        <v/>
      </c>
      <c r="T45" t="str">
        <f t="shared" ca="1" si="11"/>
        <v/>
      </c>
      <c r="U45" t="str">
        <f t="shared" ca="1" si="11"/>
        <v/>
      </c>
      <c r="V45" t="str">
        <f t="shared" ca="1" si="11"/>
        <v/>
      </c>
      <c r="W45" t="str">
        <f t="shared" ca="1" si="11"/>
        <v/>
      </c>
      <c r="X45" t="str">
        <f t="shared" ca="1" si="11"/>
        <v/>
      </c>
      <c r="Y45" t="str">
        <f t="shared" ca="1" si="11"/>
        <v/>
      </c>
      <c r="Z45" t="str">
        <f t="shared" ca="1" si="11"/>
        <v/>
      </c>
      <c r="AA45" t="str">
        <f t="shared" ca="1" si="11"/>
        <v/>
      </c>
      <c r="AB45" t="str">
        <f t="shared" ca="1" si="11"/>
        <v/>
      </c>
      <c r="AC45" t="str">
        <f t="shared" ca="1" si="11"/>
        <v/>
      </c>
      <c r="AD45" t="str">
        <f t="shared" ca="1" si="11"/>
        <v/>
      </c>
      <c r="AE45" t="str">
        <f t="shared" ca="1" si="11"/>
        <v/>
      </c>
    </row>
    <row r="46" spans="1:31" x14ac:dyDescent="0.35">
      <c r="B46">
        <f t="shared" ref="B46:AE46" ca="1" si="12">IFERROR(B16*$A16*B$3,"")</f>
        <v>-9.0163714177495576E-3</v>
      </c>
      <c r="C46">
        <f t="shared" ca="1" si="12"/>
        <v>-8.7096353037589436E-3</v>
      </c>
      <c r="D46">
        <f t="shared" ca="1" si="12"/>
        <v>-5.7523047419480696E-3</v>
      </c>
      <c r="E46">
        <f t="shared" ca="1" si="12"/>
        <v>1.1020911826013835E-2</v>
      </c>
      <c r="F46">
        <f t="shared" ca="1" si="12"/>
        <v>-3.0024233211662925E-3</v>
      </c>
      <c r="G46">
        <f t="shared" ca="1" si="12"/>
        <v>-2.5268768294251263E-4</v>
      </c>
      <c r="H46">
        <f t="shared" ca="1" si="12"/>
        <v>7.1642201054987974E-4</v>
      </c>
      <c r="I46">
        <f t="shared" ca="1" si="12"/>
        <v>-2.848113874981953E-3</v>
      </c>
      <c r="J46">
        <f t="shared" ca="1" si="12"/>
        <v>-3.3473534736875615E-2</v>
      </c>
      <c r="K46">
        <f t="shared" ca="1" si="12"/>
        <v>-8.7211318488087993E-3</v>
      </c>
      <c r="L46">
        <f t="shared" ca="1" si="12"/>
        <v>-4.152866615411652E-3</v>
      </c>
      <c r="M46">
        <f t="shared" ca="1" si="12"/>
        <v>7.3336558278192972E-3</v>
      </c>
      <c r="N46">
        <f t="shared" ca="1" si="12"/>
        <v>6.9914507768401149E-2</v>
      </c>
      <c r="O46">
        <f t="shared" ca="1" si="12"/>
        <v>8.9357135277120506E-4</v>
      </c>
      <c r="P46">
        <f t="shared" ca="1" si="12"/>
        <v>-1.0365478343727585E-2</v>
      </c>
      <c r="Q46">
        <f t="shared" ca="1" si="12"/>
        <v>-1.7621683782526945E-2</v>
      </c>
      <c r="R46">
        <f t="shared" ca="1" si="12"/>
        <v>1.5879069248093739E-2</v>
      </c>
      <c r="S46" t="str">
        <f t="shared" ca="1" si="12"/>
        <v/>
      </c>
      <c r="T46" t="str">
        <f t="shared" ca="1" si="12"/>
        <v/>
      </c>
      <c r="U46" t="str">
        <f t="shared" ca="1" si="12"/>
        <v/>
      </c>
      <c r="V46" t="str">
        <f t="shared" ca="1" si="12"/>
        <v/>
      </c>
      <c r="W46" t="str">
        <f t="shared" ca="1" si="12"/>
        <v/>
      </c>
      <c r="X46" t="str">
        <f t="shared" ca="1" si="12"/>
        <v/>
      </c>
      <c r="Y46" t="str">
        <f t="shared" ca="1" si="12"/>
        <v/>
      </c>
      <c r="Z46" t="str">
        <f t="shared" ca="1" si="12"/>
        <v/>
      </c>
      <c r="AA46" t="str">
        <f t="shared" ca="1" si="12"/>
        <v/>
      </c>
      <c r="AB46" t="str">
        <f t="shared" ca="1" si="12"/>
        <v/>
      </c>
      <c r="AC46" t="str">
        <f t="shared" ca="1" si="12"/>
        <v/>
      </c>
      <c r="AD46" t="str">
        <f t="shared" ca="1" si="12"/>
        <v/>
      </c>
      <c r="AE46" t="str">
        <f t="shared" ca="1" si="12"/>
        <v/>
      </c>
    </row>
    <row r="47" spans="1:31" x14ac:dyDescent="0.35">
      <c r="B47">
        <f t="shared" ref="B47:AE47" ca="1" si="13">IFERROR(B17*$A17*B$3,"")</f>
        <v>3.2756797961138008E-3</v>
      </c>
      <c r="C47">
        <f t="shared" ca="1" si="13"/>
        <v>-1.803011125165286E-4</v>
      </c>
      <c r="D47">
        <f t="shared" ca="1" si="13"/>
        <v>-1.7680163679412554E-3</v>
      </c>
      <c r="E47">
        <f t="shared" ca="1" si="13"/>
        <v>1.2905442720496827E-3</v>
      </c>
      <c r="F47">
        <f t="shared" ca="1" si="13"/>
        <v>1.2653312034899991E-3</v>
      </c>
      <c r="G47">
        <f t="shared" ca="1" si="13"/>
        <v>-3.9964444504693469E-4</v>
      </c>
      <c r="H47">
        <f t="shared" ca="1" si="13"/>
        <v>-2.0356988835046344E-4</v>
      </c>
      <c r="I47">
        <f t="shared" ca="1" si="13"/>
        <v>7.7740933877280892E-4</v>
      </c>
      <c r="J47">
        <f t="shared" ca="1" si="13"/>
        <v>5.3694851965122688E-5</v>
      </c>
      <c r="K47">
        <f t="shared" ca="1" si="13"/>
        <v>-4.0539852652499986E-3</v>
      </c>
      <c r="L47">
        <f t="shared" ca="1" si="13"/>
        <v>-1.4279851777084392E-3</v>
      </c>
      <c r="M47">
        <f t="shared" ca="1" si="13"/>
        <v>-5.8145572433833531E-3</v>
      </c>
      <c r="N47">
        <f t="shared" ca="1" si="13"/>
        <v>8.9357135277120397E-4</v>
      </c>
      <c r="O47">
        <f t="shared" ca="1" si="13"/>
        <v>1.8122714699598289E-3</v>
      </c>
      <c r="P47">
        <f t="shared" ca="1" si="13"/>
        <v>-2.4952313263947893E-3</v>
      </c>
      <c r="Q47">
        <f t="shared" ca="1" si="13"/>
        <v>1.9332155155596402E-3</v>
      </c>
      <c r="R47">
        <f t="shared" ca="1" si="13"/>
        <v>1.6596133728979212E-3</v>
      </c>
      <c r="S47" t="str">
        <f t="shared" ca="1" si="13"/>
        <v/>
      </c>
      <c r="T47" t="str">
        <f t="shared" ca="1" si="13"/>
        <v/>
      </c>
      <c r="U47" t="str">
        <f t="shared" ca="1" si="13"/>
        <v/>
      </c>
      <c r="V47" t="str">
        <f t="shared" ca="1" si="13"/>
        <v/>
      </c>
      <c r="W47" t="str">
        <f t="shared" ca="1" si="13"/>
        <v/>
      </c>
      <c r="X47" t="str">
        <f t="shared" ca="1" si="13"/>
        <v/>
      </c>
      <c r="Y47" t="str">
        <f t="shared" ca="1" si="13"/>
        <v/>
      </c>
      <c r="Z47" t="str">
        <f t="shared" ca="1" si="13"/>
        <v/>
      </c>
      <c r="AA47" t="str">
        <f t="shared" ca="1" si="13"/>
        <v/>
      </c>
      <c r="AB47" t="str">
        <f t="shared" ca="1" si="13"/>
        <v/>
      </c>
      <c r="AC47" t="str">
        <f t="shared" ca="1" si="13"/>
        <v/>
      </c>
      <c r="AD47" t="str">
        <f t="shared" ca="1" si="13"/>
        <v/>
      </c>
      <c r="AE47" t="str">
        <f t="shared" ca="1" si="13"/>
        <v/>
      </c>
    </row>
    <row r="48" spans="1:31" x14ac:dyDescent="0.35">
      <c r="B48">
        <f t="shared" ref="B48:AE48" ca="1" si="14">IFERROR(B18*$A18*B$3,"")</f>
        <v>-8.9783771269551726E-2</v>
      </c>
      <c r="C48">
        <f t="shared" ca="1" si="14"/>
        <v>2.8636006571359189E-4</v>
      </c>
      <c r="D48">
        <f t="shared" ca="1" si="14"/>
        <v>-3.029747134402423E-3</v>
      </c>
      <c r="E48">
        <f t="shared" ca="1" si="14"/>
        <v>-7.6233693449167302E-3</v>
      </c>
      <c r="F48">
        <f t="shared" ca="1" si="14"/>
        <v>-1.2889717263937582E-3</v>
      </c>
      <c r="G48">
        <f t="shared" ca="1" si="14"/>
        <v>-7.4964521148428928E-3</v>
      </c>
      <c r="H48">
        <f t="shared" ca="1" si="14"/>
        <v>-2.7356382769063554E-3</v>
      </c>
      <c r="I48">
        <f t="shared" ca="1" si="14"/>
        <v>-8.162202882849889E-3</v>
      </c>
      <c r="J48">
        <f t="shared" ca="1" si="14"/>
        <v>4.9110519055662065E-4</v>
      </c>
      <c r="K48">
        <f t="shared" ca="1" si="14"/>
        <v>3.10919721547488E-2</v>
      </c>
      <c r="L48">
        <f t="shared" ca="1" si="14"/>
        <v>3.7174394320199588E-3</v>
      </c>
      <c r="M48">
        <f t="shared" ca="1" si="14"/>
        <v>4.4475392275412522E-2</v>
      </c>
      <c r="N48">
        <f t="shared" ca="1" si="14"/>
        <v>-1.0365478343727568E-2</v>
      </c>
      <c r="O48">
        <f t="shared" ca="1" si="14"/>
        <v>-2.4952313263947859E-3</v>
      </c>
      <c r="P48">
        <f t="shared" ca="1" si="14"/>
        <v>0.15393377407429204</v>
      </c>
      <c r="Q48">
        <f t="shared" ca="1" si="14"/>
        <v>-1.84612467136736E-2</v>
      </c>
      <c r="R48">
        <f t="shared" ca="1" si="14"/>
        <v>7.670114958233218E-3</v>
      </c>
      <c r="S48" t="str">
        <f t="shared" ca="1" si="14"/>
        <v/>
      </c>
      <c r="T48" t="str">
        <f t="shared" ca="1" si="14"/>
        <v/>
      </c>
      <c r="U48" t="str">
        <f t="shared" ca="1" si="14"/>
        <v/>
      </c>
      <c r="V48" t="str">
        <f t="shared" ca="1" si="14"/>
        <v/>
      </c>
      <c r="W48" t="str">
        <f t="shared" ca="1" si="14"/>
        <v/>
      </c>
      <c r="X48" t="str">
        <f t="shared" ca="1" si="14"/>
        <v/>
      </c>
      <c r="Y48" t="str">
        <f t="shared" ca="1" si="14"/>
        <v/>
      </c>
      <c r="Z48" t="str">
        <f t="shared" ca="1" si="14"/>
        <v/>
      </c>
      <c r="AA48" t="str">
        <f t="shared" ca="1" si="14"/>
        <v/>
      </c>
      <c r="AB48" t="str">
        <f t="shared" ca="1" si="14"/>
        <v/>
      </c>
      <c r="AC48" t="str">
        <f t="shared" ca="1" si="14"/>
        <v/>
      </c>
      <c r="AD48" t="str">
        <f t="shared" ca="1" si="14"/>
        <v/>
      </c>
      <c r="AE48" t="str">
        <f t="shared" ca="1" si="14"/>
        <v/>
      </c>
    </row>
    <row r="49" spans="2:31" x14ac:dyDescent="0.35">
      <c r="B49">
        <f t="shared" ref="B49:AE49" ca="1" si="15">IFERROR(B19*$A19*B$3,"")</f>
        <v>-6.012567237546766E-3</v>
      </c>
      <c r="C49">
        <f t="shared" ca="1" si="15"/>
        <v>-1.7853463779104678E-3</v>
      </c>
      <c r="D49">
        <f t="shared" ca="1" si="15"/>
        <v>1.8966666783882199E-2</v>
      </c>
      <c r="E49">
        <f t="shared" ca="1" si="15"/>
        <v>-2.9538890202804365E-2</v>
      </c>
      <c r="F49">
        <f t="shared" ca="1" si="15"/>
        <v>7.8568465850142942E-4</v>
      </c>
      <c r="G49">
        <f t="shared" ca="1" si="15"/>
        <v>6.1996435232290767E-3</v>
      </c>
      <c r="H49">
        <f t="shared" ca="1" si="15"/>
        <v>4.8989835015640958E-3</v>
      </c>
      <c r="I49">
        <f t="shared" ca="1" si="15"/>
        <v>1.0607727130300761E-2</v>
      </c>
      <c r="J49">
        <f t="shared" ca="1" si="15"/>
        <v>1.2567511382946259E-3</v>
      </c>
      <c r="K49">
        <f t="shared" ca="1" si="15"/>
        <v>-3.8102287164103632E-2</v>
      </c>
      <c r="L49">
        <f t="shared" ca="1" si="15"/>
        <v>-7.6039320940860216E-4</v>
      </c>
      <c r="M49">
        <f t="shared" ca="1" si="15"/>
        <v>-3.795139565123689E-2</v>
      </c>
      <c r="N49">
        <f t="shared" ca="1" si="15"/>
        <v>-1.7621683782526952E-2</v>
      </c>
      <c r="O49">
        <f t="shared" ca="1" si="15"/>
        <v>1.9332155155596419E-3</v>
      </c>
      <c r="P49">
        <f t="shared" ca="1" si="15"/>
        <v>-1.8461246713673569E-2</v>
      </c>
      <c r="Q49">
        <f t="shared" ca="1" si="15"/>
        <v>9.4986921546068567E-2</v>
      </c>
      <c r="R49">
        <f t="shared" ca="1" si="15"/>
        <v>5.4331716074664128E-3</v>
      </c>
      <c r="S49" t="str">
        <f t="shared" ca="1" si="15"/>
        <v/>
      </c>
      <c r="T49" t="str">
        <f t="shared" ca="1" si="15"/>
        <v/>
      </c>
      <c r="U49" t="str">
        <f t="shared" ca="1" si="15"/>
        <v/>
      </c>
      <c r="V49" t="str">
        <f t="shared" ca="1" si="15"/>
        <v/>
      </c>
      <c r="W49" t="str">
        <f t="shared" ca="1" si="15"/>
        <v/>
      </c>
      <c r="X49" t="str">
        <f t="shared" ca="1" si="15"/>
        <v/>
      </c>
      <c r="Y49" t="str">
        <f t="shared" ca="1" si="15"/>
        <v/>
      </c>
      <c r="Z49" t="str">
        <f t="shared" ca="1" si="15"/>
        <v/>
      </c>
      <c r="AA49" t="str">
        <f t="shared" ca="1" si="15"/>
        <v/>
      </c>
      <c r="AB49" t="str">
        <f t="shared" ca="1" si="15"/>
        <v/>
      </c>
      <c r="AC49" t="str">
        <f t="shared" ca="1" si="15"/>
        <v/>
      </c>
      <c r="AD49" t="str">
        <f t="shared" ca="1" si="15"/>
        <v/>
      </c>
      <c r="AE49" t="str">
        <f t="shared" ca="1" si="15"/>
        <v/>
      </c>
    </row>
    <row r="50" spans="2:31" x14ac:dyDescent="0.35">
      <c r="B50">
        <f t="shared" ref="B50:AE50" ca="1" si="16">IFERROR(B20*$A20*B$3,"")</f>
        <v>-1.2147986005962579E-2</v>
      </c>
      <c r="C50">
        <f t="shared" ca="1" si="16"/>
        <v>7.084778634815614E-3</v>
      </c>
      <c r="D50">
        <f t="shared" ca="1" si="16"/>
        <v>-5.3536278275973358E-3</v>
      </c>
      <c r="E50">
        <f t="shared" ca="1" si="16"/>
        <v>-6.7365623055158459E-3</v>
      </c>
      <c r="F50">
        <f t="shared" ca="1" si="16"/>
        <v>-2.8546404186761019E-3</v>
      </c>
      <c r="G50">
        <f t="shared" ca="1" si="16"/>
        <v>-6.4727143896597481E-3</v>
      </c>
      <c r="H50">
        <f t="shared" ca="1" si="16"/>
        <v>-4.3804590559126657E-3</v>
      </c>
      <c r="I50">
        <f t="shared" ca="1" si="16"/>
        <v>3.5690151071624122E-3</v>
      </c>
      <c r="J50">
        <f t="shared" ca="1" si="16"/>
        <v>-1.8241065589683244E-2</v>
      </c>
      <c r="K50">
        <f t="shared" ca="1" si="16"/>
        <v>-7.882375705480062E-3</v>
      </c>
      <c r="L50">
        <f t="shared" ca="1" si="16"/>
        <v>-9.107379636719053E-3</v>
      </c>
      <c r="M50">
        <f t="shared" ca="1" si="16"/>
        <v>6.952559872937655E-3</v>
      </c>
      <c r="N50">
        <f t="shared" ca="1" si="16"/>
        <v>1.5879069248093743E-2</v>
      </c>
      <c r="O50">
        <f t="shared" ca="1" si="16"/>
        <v>1.6596133728979225E-3</v>
      </c>
      <c r="P50">
        <f t="shared" ca="1" si="16"/>
        <v>7.6701149582332076E-3</v>
      </c>
      <c r="Q50">
        <f t="shared" ca="1" si="16"/>
        <v>5.4331716074663963E-3</v>
      </c>
      <c r="R50">
        <f t="shared" ca="1" si="16"/>
        <v>5.7354667408171654E-2</v>
      </c>
      <c r="S50" t="str">
        <f t="shared" ca="1" si="16"/>
        <v/>
      </c>
      <c r="T50" t="str">
        <f t="shared" ca="1" si="16"/>
        <v/>
      </c>
      <c r="U50" t="str">
        <f t="shared" ca="1" si="16"/>
        <v/>
      </c>
      <c r="V50" t="str">
        <f t="shared" ca="1" si="16"/>
        <v/>
      </c>
      <c r="W50" t="str">
        <f t="shared" ca="1" si="16"/>
        <v/>
      </c>
      <c r="X50" t="str">
        <f t="shared" ca="1" si="16"/>
        <v/>
      </c>
      <c r="Y50" t="str">
        <f t="shared" ca="1" si="16"/>
        <v/>
      </c>
      <c r="Z50" t="str">
        <f t="shared" ca="1" si="16"/>
        <v/>
      </c>
      <c r="AA50" t="str">
        <f t="shared" ca="1" si="16"/>
        <v/>
      </c>
      <c r="AB50" t="str">
        <f t="shared" ca="1" si="16"/>
        <v/>
      </c>
      <c r="AC50" t="str">
        <f t="shared" ca="1" si="16"/>
        <v/>
      </c>
      <c r="AD50" t="str">
        <f t="shared" ca="1" si="16"/>
        <v/>
      </c>
      <c r="AE50" t="str">
        <f t="shared" ca="1" si="16"/>
        <v/>
      </c>
    </row>
    <row r="51" spans="2:31" x14ac:dyDescent="0.35">
      <c r="B51" t="str">
        <f t="shared" ref="B51:AE51" ca="1" si="17">IFERROR(B21*$A21*B$3,"")</f>
        <v/>
      </c>
      <c r="C51" t="str">
        <f t="shared" ca="1" si="17"/>
        <v/>
      </c>
      <c r="D51" t="str">
        <f t="shared" ca="1" si="17"/>
        <v/>
      </c>
      <c r="E51" t="str">
        <f t="shared" ca="1" si="17"/>
        <v/>
      </c>
      <c r="F51" t="str">
        <f t="shared" ca="1" si="17"/>
        <v/>
      </c>
      <c r="G51" t="str">
        <f t="shared" ca="1" si="17"/>
        <v/>
      </c>
      <c r="H51" t="str">
        <f t="shared" ca="1" si="17"/>
        <v/>
      </c>
      <c r="I51" t="str">
        <f t="shared" ca="1" si="17"/>
        <v/>
      </c>
      <c r="J51" t="str">
        <f t="shared" ca="1" si="17"/>
        <v/>
      </c>
      <c r="K51" t="str">
        <f t="shared" ca="1" si="17"/>
        <v/>
      </c>
      <c r="L51" t="str">
        <f t="shared" ca="1" si="17"/>
        <v/>
      </c>
      <c r="M51" t="str">
        <f t="shared" ca="1" si="17"/>
        <v/>
      </c>
      <c r="N51" t="str">
        <f t="shared" ca="1" si="17"/>
        <v/>
      </c>
      <c r="O51" t="str">
        <f t="shared" ca="1" si="17"/>
        <v/>
      </c>
      <c r="P51" t="str">
        <f t="shared" ca="1" si="17"/>
        <v/>
      </c>
      <c r="Q51" t="str">
        <f t="shared" ca="1" si="17"/>
        <v/>
      </c>
      <c r="R51" t="str">
        <f t="shared" ca="1" si="17"/>
        <v/>
      </c>
      <c r="S51" t="str">
        <f t="shared" ca="1" si="17"/>
        <v/>
      </c>
      <c r="T51" t="str">
        <f t="shared" ca="1" si="17"/>
        <v/>
      </c>
      <c r="U51" t="str">
        <f t="shared" ca="1" si="17"/>
        <v/>
      </c>
      <c r="V51" t="str">
        <f t="shared" ca="1" si="17"/>
        <v/>
      </c>
      <c r="W51" t="str">
        <f t="shared" ca="1" si="17"/>
        <v/>
      </c>
      <c r="X51" t="str">
        <f t="shared" ca="1" si="17"/>
        <v/>
      </c>
      <c r="Y51" t="str">
        <f t="shared" ca="1" si="17"/>
        <v/>
      </c>
      <c r="Z51" t="str">
        <f t="shared" ca="1" si="17"/>
        <v/>
      </c>
      <c r="AA51" t="str">
        <f t="shared" ca="1" si="17"/>
        <v/>
      </c>
      <c r="AB51" t="str">
        <f t="shared" ca="1" si="17"/>
        <v/>
      </c>
      <c r="AC51" t="str">
        <f t="shared" ca="1" si="17"/>
        <v/>
      </c>
      <c r="AD51" t="str">
        <f t="shared" ca="1" si="17"/>
        <v/>
      </c>
      <c r="AE51" t="str">
        <f t="shared" ca="1" si="17"/>
        <v/>
      </c>
    </row>
    <row r="52" spans="2:31" x14ac:dyDescent="0.35">
      <c r="B52" t="str">
        <f t="shared" ref="B52:AE52" ca="1" si="18">IFERROR(B22*$A22*B$3,"")</f>
        <v/>
      </c>
      <c r="C52" t="str">
        <f t="shared" ca="1" si="18"/>
        <v/>
      </c>
      <c r="D52" t="str">
        <f t="shared" ca="1" si="18"/>
        <v/>
      </c>
      <c r="E52" t="str">
        <f t="shared" ca="1" si="18"/>
        <v/>
      </c>
      <c r="F52" t="str">
        <f t="shared" ca="1" si="18"/>
        <v/>
      </c>
      <c r="G52" t="str">
        <f t="shared" ca="1" si="18"/>
        <v/>
      </c>
      <c r="H52" t="str">
        <f t="shared" ca="1" si="18"/>
        <v/>
      </c>
      <c r="I52" t="str">
        <f t="shared" ca="1" si="18"/>
        <v/>
      </c>
      <c r="J52" t="str">
        <f t="shared" ca="1" si="18"/>
        <v/>
      </c>
      <c r="K52" t="str">
        <f t="shared" ca="1" si="18"/>
        <v/>
      </c>
      <c r="L52" t="str">
        <f t="shared" ca="1" si="18"/>
        <v/>
      </c>
      <c r="M52" t="str">
        <f t="shared" ca="1" si="18"/>
        <v/>
      </c>
      <c r="N52" t="str">
        <f t="shared" ca="1" si="18"/>
        <v/>
      </c>
      <c r="O52" t="str">
        <f t="shared" ca="1" si="18"/>
        <v/>
      </c>
      <c r="P52" t="str">
        <f t="shared" ca="1" si="18"/>
        <v/>
      </c>
      <c r="Q52" t="str">
        <f t="shared" ca="1" si="18"/>
        <v/>
      </c>
      <c r="R52" t="str">
        <f t="shared" ca="1" si="18"/>
        <v/>
      </c>
      <c r="S52" t="str">
        <f t="shared" ca="1" si="18"/>
        <v/>
      </c>
      <c r="T52" t="str">
        <f t="shared" ca="1" si="18"/>
        <v/>
      </c>
      <c r="U52" t="str">
        <f t="shared" ca="1" si="18"/>
        <v/>
      </c>
      <c r="V52" t="str">
        <f t="shared" ca="1" si="18"/>
        <v/>
      </c>
      <c r="W52" t="str">
        <f t="shared" ca="1" si="18"/>
        <v/>
      </c>
      <c r="X52" t="str">
        <f t="shared" ca="1" si="18"/>
        <v/>
      </c>
      <c r="Y52" t="str">
        <f t="shared" ca="1" si="18"/>
        <v/>
      </c>
      <c r="Z52" t="str">
        <f t="shared" ca="1" si="18"/>
        <v/>
      </c>
      <c r="AA52" t="str">
        <f t="shared" ca="1" si="18"/>
        <v/>
      </c>
      <c r="AB52" t="str">
        <f t="shared" ca="1" si="18"/>
        <v/>
      </c>
      <c r="AC52" t="str">
        <f t="shared" ca="1" si="18"/>
        <v/>
      </c>
      <c r="AD52" t="str">
        <f t="shared" ca="1" si="18"/>
        <v/>
      </c>
      <c r="AE52" t="str">
        <f t="shared" ca="1" si="18"/>
        <v/>
      </c>
    </row>
    <row r="53" spans="2:31" x14ac:dyDescent="0.35">
      <c r="B53" t="str">
        <f t="shared" ref="B53:AE53" ca="1" si="19">IFERROR(B23*$A23*B$3,"")</f>
        <v/>
      </c>
      <c r="C53" t="str">
        <f t="shared" ca="1" si="19"/>
        <v/>
      </c>
      <c r="D53" t="str">
        <f t="shared" ca="1" si="19"/>
        <v/>
      </c>
      <c r="E53" t="str">
        <f t="shared" ca="1" si="19"/>
        <v/>
      </c>
      <c r="F53" t="str">
        <f t="shared" ca="1" si="19"/>
        <v/>
      </c>
      <c r="G53" t="str">
        <f t="shared" ca="1" si="19"/>
        <v/>
      </c>
      <c r="H53" t="str">
        <f t="shared" ca="1" si="19"/>
        <v/>
      </c>
      <c r="I53" t="str">
        <f t="shared" ca="1" si="19"/>
        <v/>
      </c>
      <c r="J53" t="str">
        <f t="shared" ca="1" si="19"/>
        <v/>
      </c>
      <c r="K53" t="str">
        <f t="shared" ca="1" si="19"/>
        <v/>
      </c>
      <c r="L53" t="str">
        <f t="shared" ca="1" si="19"/>
        <v/>
      </c>
      <c r="M53" t="str">
        <f t="shared" ca="1" si="19"/>
        <v/>
      </c>
      <c r="N53" t="str">
        <f t="shared" ca="1" si="19"/>
        <v/>
      </c>
      <c r="O53" t="str">
        <f t="shared" ca="1" si="19"/>
        <v/>
      </c>
      <c r="P53" t="str">
        <f t="shared" ca="1" si="19"/>
        <v/>
      </c>
      <c r="Q53" t="str">
        <f t="shared" ca="1" si="19"/>
        <v/>
      </c>
      <c r="R53" t="str">
        <f t="shared" ca="1" si="19"/>
        <v/>
      </c>
      <c r="S53" t="str">
        <f t="shared" ca="1" si="19"/>
        <v/>
      </c>
      <c r="T53" t="str">
        <f t="shared" ca="1" si="19"/>
        <v/>
      </c>
      <c r="U53" t="str">
        <f t="shared" ca="1" si="19"/>
        <v/>
      </c>
      <c r="V53" t="str">
        <f t="shared" ca="1" si="19"/>
        <v/>
      </c>
      <c r="W53" t="str">
        <f t="shared" ca="1" si="19"/>
        <v/>
      </c>
      <c r="X53" t="str">
        <f t="shared" ca="1" si="19"/>
        <v/>
      </c>
      <c r="Y53" t="str">
        <f t="shared" ca="1" si="19"/>
        <v/>
      </c>
      <c r="Z53" t="str">
        <f t="shared" ca="1" si="19"/>
        <v/>
      </c>
      <c r="AA53" t="str">
        <f t="shared" ca="1" si="19"/>
        <v/>
      </c>
      <c r="AB53" t="str">
        <f t="shared" ca="1" si="19"/>
        <v/>
      </c>
      <c r="AC53" t="str">
        <f t="shared" ca="1" si="19"/>
        <v/>
      </c>
      <c r="AD53" t="str">
        <f t="shared" ca="1" si="19"/>
        <v/>
      </c>
      <c r="AE53" t="str">
        <f t="shared" ca="1" si="19"/>
        <v/>
      </c>
    </row>
    <row r="54" spans="2:31" x14ac:dyDescent="0.35">
      <c r="B54" t="str">
        <f t="shared" ref="B54:AE54" ca="1" si="20">IFERROR(B24*$A24*B$3,"")</f>
        <v/>
      </c>
      <c r="C54" t="str">
        <f t="shared" ca="1" si="20"/>
        <v/>
      </c>
      <c r="D54" t="str">
        <f t="shared" ca="1" si="20"/>
        <v/>
      </c>
      <c r="E54" t="str">
        <f t="shared" ca="1" si="20"/>
        <v/>
      </c>
      <c r="F54" t="str">
        <f t="shared" ca="1" si="20"/>
        <v/>
      </c>
      <c r="G54" t="str">
        <f t="shared" ca="1" si="20"/>
        <v/>
      </c>
      <c r="H54" t="str">
        <f t="shared" ca="1" si="20"/>
        <v/>
      </c>
      <c r="I54" t="str">
        <f t="shared" ca="1" si="20"/>
        <v/>
      </c>
      <c r="J54" t="str">
        <f t="shared" ca="1" si="20"/>
        <v/>
      </c>
      <c r="K54" t="str">
        <f t="shared" ca="1" si="20"/>
        <v/>
      </c>
      <c r="L54" t="str">
        <f t="shared" ca="1" si="20"/>
        <v/>
      </c>
      <c r="M54" t="str">
        <f t="shared" ca="1" si="20"/>
        <v/>
      </c>
      <c r="N54" t="str">
        <f t="shared" ca="1" si="20"/>
        <v/>
      </c>
      <c r="O54" t="str">
        <f t="shared" ca="1" si="20"/>
        <v/>
      </c>
      <c r="P54" t="str">
        <f t="shared" ca="1" si="20"/>
        <v/>
      </c>
      <c r="Q54" t="str">
        <f t="shared" ca="1" si="20"/>
        <v/>
      </c>
      <c r="R54" t="str">
        <f t="shared" ca="1" si="20"/>
        <v/>
      </c>
      <c r="S54" t="str">
        <f t="shared" ca="1" si="20"/>
        <v/>
      </c>
      <c r="T54" t="str">
        <f t="shared" ca="1" si="20"/>
        <v/>
      </c>
      <c r="U54" t="str">
        <f t="shared" ca="1" si="20"/>
        <v/>
      </c>
      <c r="V54" t="str">
        <f t="shared" ca="1" si="20"/>
        <v/>
      </c>
      <c r="W54" t="str">
        <f t="shared" ca="1" si="20"/>
        <v/>
      </c>
      <c r="X54" t="str">
        <f t="shared" ca="1" si="20"/>
        <v/>
      </c>
      <c r="Y54" t="str">
        <f t="shared" ca="1" si="20"/>
        <v/>
      </c>
      <c r="Z54" t="str">
        <f t="shared" ca="1" si="20"/>
        <v/>
      </c>
      <c r="AA54" t="str">
        <f t="shared" ca="1" si="20"/>
        <v/>
      </c>
      <c r="AB54" t="str">
        <f t="shared" ca="1" si="20"/>
        <v/>
      </c>
      <c r="AC54" t="str">
        <f t="shared" ca="1" si="20"/>
        <v/>
      </c>
      <c r="AD54" t="str">
        <f t="shared" ca="1" si="20"/>
        <v/>
      </c>
      <c r="AE54" t="str">
        <f t="shared" ca="1" si="20"/>
        <v/>
      </c>
    </row>
    <row r="55" spans="2:31" x14ac:dyDescent="0.35">
      <c r="B55" t="str">
        <f t="shared" ref="B55:AE55" ca="1" si="21">IFERROR(B25*$A25*B$3,"")</f>
        <v/>
      </c>
      <c r="C55" t="str">
        <f t="shared" ca="1" si="21"/>
        <v/>
      </c>
      <c r="D55" t="str">
        <f t="shared" ca="1" si="21"/>
        <v/>
      </c>
      <c r="E55" t="str">
        <f t="shared" ca="1" si="21"/>
        <v/>
      </c>
      <c r="F55" t="str">
        <f t="shared" ca="1" si="21"/>
        <v/>
      </c>
      <c r="G55" t="str">
        <f t="shared" ca="1" si="21"/>
        <v/>
      </c>
      <c r="H55" t="str">
        <f t="shared" ca="1" si="21"/>
        <v/>
      </c>
      <c r="I55" t="str">
        <f t="shared" ca="1" si="21"/>
        <v/>
      </c>
      <c r="J55" t="str">
        <f t="shared" ca="1" si="21"/>
        <v/>
      </c>
      <c r="K55" t="str">
        <f t="shared" ca="1" si="21"/>
        <v/>
      </c>
      <c r="L55" t="str">
        <f t="shared" ca="1" si="21"/>
        <v/>
      </c>
      <c r="M55" t="str">
        <f t="shared" ca="1" si="21"/>
        <v/>
      </c>
      <c r="N55" t="str">
        <f t="shared" ca="1" si="21"/>
        <v/>
      </c>
      <c r="O55" t="str">
        <f t="shared" ca="1" si="21"/>
        <v/>
      </c>
      <c r="P55" t="str">
        <f t="shared" ca="1" si="21"/>
        <v/>
      </c>
      <c r="Q55" t="str">
        <f t="shared" ca="1" si="21"/>
        <v/>
      </c>
      <c r="R55" t="str">
        <f t="shared" ca="1" si="21"/>
        <v/>
      </c>
      <c r="S55" t="str">
        <f t="shared" ca="1" si="21"/>
        <v/>
      </c>
      <c r="T55" t="str">
        <f t="shared" ca="1" si="21"/>
        <v/>
      </c>
      <c r="U55" t="str">
        <f t="shared" ca="1" si="21"/>
        <v/>
      </c>
      <c r="V55" t="str">
        <f t="shared" ca="1" si="21"/>
        <v/>
      </c>
      <c r="W55" t="str">
        <f t="shared" ca="1" si="21"/>
        <v/>
      </c>
      <c r="X55" t="str">
        <f t="shared" ca="1" si="21"/>
        <v/>
      </c>
      <c r="Y55" t="str">
        <f t="shared" ca="1" si="21"/>
        <v/>
      </c>
      <c r="Z55" t="str">
        <f t="shared" ca="1" si="21"/>
        <v/>
      </c>
      <c r="AA55" t="str">
        <f t="shared" ca="1" si="21"/>
        <v/>
      </c>
      <c r="AB55" t="str">
        <f t="shared" ca="1" si="21"/>
        <v/>
      </c>
      <c r="AC55" t="str">
        <f t="shared" ca="1" si="21"/>
        <v/>
      </c>
      <c r="AD55" t="str">
        <f t="shared" ca="1" si="21"/>
        <v/>
      </c>
      <c r="AE55" t="str">
        <f t="shared" ca="1" si="21"/>
        <v/>
      </c>
    </row>
    <row r="56" spans="2:31" x14ac:dyDescent="0.35">
      <c r="B56" t="str">
        <f t="shared" ref="B56:AE56" ca="1" si="22">IFERROR(B26*$A26*B$3,"")</f>
        <v/>
      </c>
      <c r="C56" t="str">
        <f t="shared" ca="1" si="22"/>
        <v/>
      </c>
      <c r="D56" t="str">
        <f t="shared" ca="1" si="22"/>
        <v/>
      </c>
      <c r="E56" t="str">
        <f t="shared" ca="1" si="22"/>
        <v/>
      </c>
      <c r="F56" t="str">
        <f t="shared" ca="1" si="22"/>
        <v/>
      </c>
      <c r="G56" t="str">
        <f t="shared" ca="1" si="22"/>
        <v/>
      </c>
      <c r="H56" t="str">
        <f t="shared" ca="1" si="22"/>
        <v/>
      </c>
      <c r="I56" t="str">
        <f t="shared" ca="1" si="22"/>
        <v/>
      </c>
      <c r="J56" t="str">
        <f t="shared" ca="1" si="22"/>
        <v/>
      </c>
      <c r="K56" t="str">
        <f t="shared" ca="1" si="22"/>
        <v/>
      </c>
      <c r="L56" t="str">
        <f t="shared" ca="1" si="22"/>
        <v/>
      </c>
      <c r="M56" t="str">
        <f t="shared" ca="1" si="22"/>
        <v/>
      </c>
      <c r="N56" t="str">
        <f t="shared" ca="1" si="22"/>
        <v/>
      </c>
      <c r="O56" t="str">
        <f t="shared" ca="1" si="22"/>
        <v/>
      </c>
      <c r="P56" t="str">
        <f t="shared" ca="1" si="22"/>
        <v/>
      </c>
      <c r="Q56" t="str">
        <f t="shared" ca="1" si="22"/>
        <v/>
      </c>
      <c r="R56" t="str">
        <f t="shared" ca="1" si="22"/>
        <v/>
      </c>
      <c r="S56" t="str">
        <f t="shared" ca="1" si="22"/>
        <v/>
      </c>
      <c r="T56" t="str">
        <f t="shared" ca="1" si="22"/>
        <v/>
      </c>
      <c r="U56" t="str">
        <f t="shared" ca="1" si="22"/>
        <v/>
      </c>
      <c r="V56" t="str">
        <f t="shared" ca="1" si="22"/>
        <v/>
      </c>
      <c r="W56" t="str">
        <f t="shared" ca="1" si="22"/>
        <v/>
      </c>
      <c r="X56" t="str">
        <f t="shared" ca="1" si="22"/>
        <v/>
      </c>
      <c r="Y56" t="str">
        <f t="shared" ca="1" si="22"/>
        <v/>
      </c>
      <c r="Z56" t="str">
        <f t="shared" ca="1" si="22"/>
        <v/>
      </c>
      <c r="AA56" t="str">
        <f t="shared" ca="1" si="22"/>
        <v/>
      </c>
      <c r="AB56" t="str">
        <f t="shared" ca="1" si="22"/>
        <v/>
      </c>
      <c r="AC56" t="str">
        <f t="shared" ca="1" si="22"/>
        <v/>
      </c>
      <c r="AD56" t="str">
        <f t="shared" ca="1" si="22"/>
        <v/>
      </c>
      <c r="AE56" t="str">
        <f t="shared" ca="1" si="22"/>
        <v/>
      </c>
    </row>
    <row r="57" spans="2:31" x14ac:dyDescent="0.35">
      <c r="B57" t="str">
        <f t="shared" ref="B57:AE57" ca="1" si="23">IFERROR(B27*$A27*B$3,"")</f>
        <v/>
      </c>
      <c r="C57" t="str">
        <f t="shared" ca="1" si="23"/>
        <v/>
      </c>
      <c r="D57" t="str">
        <f t="shared" ca="1" si="23"/>
        <v/>
      </c>
      <c r="E57" t="str">
        <f t="shared" ca="1" si="23"/>
        <v/>
      </c>
      <c r="F57" t="str">
        <f t="shared" ca="1" si="23"/>
        <v/>
      </c>
      <c r="G57" t="str">
        <f t="shared" ca="1" si="23"/>
        <v/>
      </c>
      <c r="H57" t="str">
        <f t="shared" ca="1" si="23"/>
        <v/>
      </c>
      <c r="I57" t="str">
        <f t="shared" ca="1" si="23"/>
        <v/>
      </c>
      <c r="J57" t="str">
        <f t="shared" ca="1" si="23"/>
        <v/>
      </c>
      <c r="K57" t="str">
        <f t="shared" ca="1" si="23"/>
        <v/>
      </c>
      <c r="L57" t="str">
        <f t="shared" ca="1" si="23"/>
        <v/>
      </c>
      <c r="M57" t="str">
        <f t="shared" ca="1" si="23"/>
        <v/>
      </c>
      <c r="N57" t="str">
        <f t="shared" ca="1" si="23"/>
        <v/>
      </c>
      <c r="O57" t="str">
        <f t="shared" ca="1" si="23"/>
        <v/>
      </c>
      <c r="P57" t="str">
        <f t="shared" ca="1" si="23"/>
        <v/>
      </c>
      <c r="Q57" t="str">
        <f t="shared" ca="1" si="23"/>
        <v/>
      </c>
      <c r="R57" t="str">
        <f t="shared" ca="1" si="23"/>
        <v/>
      </c>
      <c r="S57" t="str">
        <f t="shared" ca="1" si="23"/>
        <v/>
      </c>
      <c r="T57" t="str">
        <f t="shared" ca="1" si="23"/>
        <v/>
      </c>
      <c r="U57" t="str">
        <f t="shared" ca="1" si="23"/>
        <v/>
      </c>
      <c r="V57" t="str">
        <f t="shared" ca="1" si="23"/>
        <v/>
      </c>
      <c r="W57" t="str">
        <f t="shared" ca="1" si="23"/>
        <v/>
      </c>
      <c r="X57" t="str">
        <f t="shared" ca="1" si="23"/>
        <v/>
      </c>
      <c r="Y57" t="str">
        <f t="shared" ca="1" si="23"/>
        <v/>
      </c>
      <c r="Z57" t="str">
        <f t="shared" ca="1" si="23"/>
        <v/>
      </c>
      <c r="AA57" t="str">
        <f t="shared" ca="1" si="23"/>
        <v/>
      </c>
      <c r="AB57" t="str">
        <f t="shared" ca="1" si="23"/>
        <v/>
      </c>
      <c r="AC57" t="str">
        <f t="shared" ca="1" si="23"/>
        <v/>
      </c>
      <c r="AD57" t="str">
        <f t="shared" ca="1" si="23"/>
        <v/>
      </c>
      <c r="AE57" t="str">
        <f t="shared" ca="1" si="23"/>
        <v/>
      </c>
    </row>
    <row r="58" spans="2:31" x14ac:dyDescent="0.35">
      <c r="B58" t="str">
        <f t="shared" ref="B58:AE58" ca="1" si="24">IFERROR(B28*$A28*B$3,"")</f>
        <v/>
      </c>
      <c r="C58" t="str">
        <f t="shared" ca="1" si="24"/>
        <v/>
      </c>
      <c r="D58" t="str">
        <f t="shared" ca="1" si="24"/>
        <v/>
      </c>
      <c r="E58" t="str">
        <f t="shared" ca="1" si="24"/>
        <v/>
      </c>
      <c r="F58" t="str">
        <f t="shared" ca="1" si="24"/>
        <v/>
      </c>
      <c r="G58" t="str">
        <f t="shared" ca="1" si="24"/>
        <v/>
      </c>
      <c r="H58" t="str">
        <f t="shared" ca="1" si="24"/>
        <v/>
      </c>
      <c r="I58" t="str">
        <f t="shared" ca="1" si="24"/>
        <v/>
      </c>
      <c r="J58" t="str">
        <f t="shared" ca="1" si="24"/>
        <v/>
      </c>
      <c r="K58" t="str">
        <f t="shared" ca="1" si="24"/>
        <v/>
      </c>
      <c r="L58" t="str">
        <f t="shared" ca="1" si="24"/>
        <v/>
      </c>
      <c r="M58" t="str">
        <f t="shared" ca="1" si="24"/>
        <v/>
      </c>
      <c r="N58" t="str">
        <f t="shared" ca="1" si="24"/>
        <v/>
      </c>
      <c r="O58" t="str">
        <f t="shared" ca="1" si="24"/>
        <v/>
      </c>
      <c r="P58" t="str">
        <f t="shared" ca="1" si="24"/>
        <v/>
      </c>
      <c r="Q58" t="str">
        <f t="shared" ca="1" si="24"/>
        <v/>
      </c>
      <c r="R58" t="str">
        <f t="shared" ca="1" si="24"/>
        <v/>
      </c>
      <c r="S58" t="str">
        <f t="shared" ca="1" si="24"/>
        <v/>
      </c>
      <c r="T58" t="str">
        <f t="shared" ca="1" si="24"/>
        <v/>
      </c>
      <c r="U58" t="str">
        <f t="shared" ca="1" si="24"/>
        <v/>
      </c>
      <c r="V58" t="str">
        <f t="shared" ca="1" si="24"/>
        <v/>
      </c>
      <c r="W58" t="str">
        <f t="shared" ca="1" si="24"/>
        <v/>
      </c>
      <c r="X58" t="str">
        <f t="shared" ca="1" si="24"/>
        <v/>
      </c>
      <c r="Y58" t="str">
        <f t="shared" ca="1" si="24"/>
        <v/>
      </c>
      <c r="Z58" t="str">
        <f t="shared" ca="1" si="24"/>
        <v/>
      </c>
      <c r="AA58" t="str">
        <f t="shared" ca="1" si="24"/>
        <v/>
      </c>
      <c r="AB58" t="str">
        <f t="shared" ca="1" si="24"/>
        <v/>
      </c>
      <c r="AC58" t="str">
        <f t="shared" ca="1" si="24"/>
        <v/>
      </c>
      <c r="AD58" t="str">
        <f t="shared" ca="1" si="24"/>
        <v/>
      </c>
      <c r="AE58" t="str">
        <f t="shared" ca="1" si="24"/>
        <v/>
      </c>
    </row>
    <row r="59" spans="2:31" x14ac:dyDescent="0.35">
      <c r="B59" t="str">
        <f t="shared" ref="B59:AE59" ca="1" si="25">IFERROR(B29*$A29*B$3,"")</f>
        <v/>
      </c>
      <c r="C59" t="str">
        <f t="shared" ca="1" si="25"/>
        <v/>
      </c>
      <c r="D59" t="str">
        <f t="shared" ca="1" si="25"/>
        <v/>
      </c>
      <c r="E59" t="str">
        <f t="shared" ca="1" si="25"/>
        <v/>
      </c>
      <c r="F59" t="str">
        <f t="shared" ca="1" si="25"/>
        <v/>
      </c>
      <c r="G59" t="str">
        <f t="shared" ca="1" si="25"/>
        <v/>
      </c>
      <c r="H59" t="str">
        <f t="shared" ca="1" si="25"/>
        <v/>
      </c>
      <c r="I59" t="str">
        <f t="shared" ca="1" si="25"/>
        <v/>
      </c>
      <c r="J59" t="str">
        <f t="shared" ca="1" si="25"/>
        <v/>
      </c>
      <c r="K59" t="str">
        <f t="shared" ca="1" si="25"/>
        <v/>
      </c>
      <c r="L59" t="str">
        <f t="shared" ca="1" si="25"/>
        <v/>
      </c>
      <c r="M59" t="str">
        <f t="shared" ca="1" si="25"/>
        <v/>
      </c>
      <c r="N59" t="str">
        <f t="shared" ca="1" si="25"/>
        <v/>
      </c>
      <c r="O59" t="str">
        <f t="shared" ca="1" si="25"/>
        <v/>
      </c>
      <c r="P59" t="str">
        <f t="shared" ca="1" si="25"/>
        <v/>
      </c>
      <c r="Q59" t="str">
        <f t="shared" ca="1" si="25"/>
        <v/>
      </c>
      <c r="R59" t="str">
        <f t="shared" ca="1" si="25"/>
        <v/>
      </c>
      <c r="S59" t="str">
        <f t="shared" ca="1" si="25"/>
        <v/>
      </c>
      <c r="T59" t="str">
        <f t="shared" ca="1" si="25"/>
        <v/>
      </c>
      <c r="U59" t="str">
        <f t="shared" ca="1" si="25"/>
        <v/>
      </c>
      <c r="V59" t="str">
        <f t="shared" ca="1" si="25"/>
        <v/>
      </c>
      <c r="W59" t="str">
        <f t="shared" ca="1" si="25"/>
        <v/>
      </c>
      <c r="X59" t="str">
        <f t="shared" ca="1" si="25"/>
        <v/>
      </c>
      <c r="Y59" t="str">
        <f t="shared" ca="1" si="25"/>
        <v/>
      </c>
      <c r="Z59" t="str">
        <f t="shared" ca="1" si="25"/>
        <v/>
      </c>
      <c r="AA59" t="str">
        <f t="shared" ca="1" si="25"/>
        <v/>
      </c>
      <c r="AB59" t="str">
        <f t="shared" ca="1" si="25"/>
        <v/>
      </c>
      <c r="AC59" t="str">
        <f t="shared" ca="1" si="25"/>
        <v/>
      </c>
      <c r="AD59" t="str">
        <f t="shared" ca="1" si="25"/>
        <v/>
      </c>
      <c r="AE59" t="str">
        <f t="shared" ca="1" si="25"/>
        <v/>
      </c>
    </row>
    <row r="60" spans="2:31" x14ac:dyDescent="0.35">
      <c r="B60" t="str">
        <f t="shared" ref="B60:AE60" ca="1" si="26">IFERROR(B30*$A30*B$3,"")</f>
        <v/>
      </c>
      <c r="C60" t="str">
        <f t="shared" ca="1" si="26"/>
        <v/>
      </c>
      <c r="D60" t="str">
        <f t="shared" ca="1" si="26"/>
        <v/>
      </c>
      <c r="E60" t="str">
        <f t="shared" ca="1" si="26"/>
        <v/>
      </c>
      <c r="F60" t="str">
        <f t="shared" ca="1" si="26"/>
        <v/>
      </c>
      <c r="G60" t="str">
        <f t="shared" ca="1" si="26"/>
        <v/>
      </c>
      <c r="H60" t="str">
        <f t="shared" ca="1" si="26"/>
        <v/>
      </c>
      <c r="I60" t="str">
        <f t="shared" ca="1" si="26"/>
        <v/>
      </c>
      <c r="J60" t="str">
        <f t="shared" ca="1" si="26"/>
        <v/>
      </c>
      <c r="K60" t="str">
        <f t="shared" ca="1" si="26"/>
        <v/>
      </c>
      <c r="L60" t="str">
        <f t="shared" ca="1" si="26"/>
        <v/>
      </c>
      <c r="M60" t="str">
        <f t="shared" ca="1" si="26"/>
        <v/>
      </c>
      <c r="N60" t="str">
        <f t="shared" ca="1" si="26"/>
        <v/>
      </c>
      <c r="O60" t="str">
        <f t="shared" ca="1" si="26"/>
        <v/>
      </c>
      <c r="P60" t="str">
        <f t="shared" ca="1" si="26"/>
        <v/>
      </c>
      <c r="Q60" t="str">
        <f t="shared" ca="1" si="26"/>
        <v/>
      </c>
      <c r="R60" t="str">
        <f t="shared" ca="1" si="26"/>
        <v/>
      </c>
      <c r="S60" t="str">
        <f t="shared" ca="1" si="26"/>
        <v/>
      </c>
      <c r="T60" t="str">
        <f t="shared" ca="1" si="26"/>
        <v/>
      </c>
      <c r="U60" t="str">
        <f t="shared" ca="1" si="26"/>
        <v/>
      </c>
      <c r="V60" t="str">
        <f t="shared" ca="1" si="26"/>
        <v/>
      </c>
      <c r="W60" t="str">
        <f t="shared" ca="1" si="26"/>
        <v/>
      </c>
      <c r="X60" t="str">
        <f t="shared" ca="1" si="26"/>
        <v/>
      </c>
      <c r="Y60" t="str">
        <f t="shared" ca="1" si="26"/>
        <v/>
      </c>
      <c r="Z60" t="str">
        <f t="shared" ca="1" si="26"/>
        <v/>
      </c>
      <c r="AA60" t="str">
        <f t="shared" ca="1" si="26"/>
        <v/>
      </c>
      <c r="AB60" t="str">
        <f t="shared" ca="1" si="26"/>
        <v/>
      </c>
      <c r="AC60" t="str">
        <f t="shared" ca="1" si="26"/>
        <v/>
      </c>
      <c r="AD60" t="str">
        <f t="shared" ca="1" si="26"/>
        <v/>
      </c>
      <c r="AE60" t="str">
        <f t="shared" ca="1" si="26"/>
        <v/>
      </c>
    </row>
    <row r="61" spans="2:31" x14ac:dyDescent="0.35">
      <c r="B61" t="str">
        <f t="shared" ref="B61:AE61" ca="1" si="27">IFERROR(B31*$A31*B$3,"")</f>
        <v/>
      </c>
      <c r="C61" t="str">
        <f t="shared" ca="1" si="27"/>
        <v/>
      </c>
      <c r="D61" t="str">
        <f t="shared" ca="1" si="27"/>
        <v/>
      </c>
      <c r="E61" t="str">
        <f t="shared" ca="1" si="27"/>
        <v/>
      </c>
      <c r="F61" t="str">
        <f t="shared" ca="1" si="27"/>
        <v/>
      </c>
      <c r="G61" t="str">
        <f t="shared" ca="1" si="27"/>
        <v/>
      </c>
      <c r="H61" t="str">
        <f t="shared" ca="1" si="27"/>
        <v/>
      </c>
      <c r="I61" t="str">
        <f t="shared" ca="1" si="27"/>
        <v/>
      </c>
      <c r="J61" t="str">
        <f t="shared" ca="1" si="27"/>
        <v/>
      </c>
      <c r="K61" t="str">
        <f t="shared" ca="1" si="27"/>
        <v/>
      </c>
      <c r="L61" t="str">
        <f t="shared" ca="1" si="27"/>
        <v/>
      </c>
      <c r="M61" t="str">
        <f t="shared" ca="1" si="27"/>
        <v/>
      </c>
      <c r="N61" t="str">
        <f t="shared" ca="1" si="27"/>
        <v/>
      </c>
      <c r="O61" t="str">
        <f t="shared" ca="1" si="27"/>
        <v/>
      </c>
      <c r="P61" t="str">
        <f t="shared" ca="1" si="27"/>
        <v/>
      </c>
      <c r="Q61" t="str">
        <f t="shared" ca="1" si="27"/>
        <v/>
      </c>
      <c r="R61" t="str">
        <f t="shared" ca="1" si="27"/>
        <v/>
      </c>
      <c r="S61" t="str">
        <f t="shared" ca="1" si="27"/>
        <v/>
      </c>
      <c r="T61" t="str">
        <f t="shared" ca="1" si="27"/>
        <v/>
      </c>
      <c r="U61" t="str">
        <f t="shared" ca="1" si="27"/>
        <v/>
      </c>
      <c r="V61" t="str">
        <f t="shared" ca="1" si="27"/>
        <v/>
      </c>
      <c r="W61" t="str">
        <f t="shared" ca="1" si="27"/>
        <v/>
      </c>
      <c r="X61" t="str">
        <f t="shared" ca="1" si="27"/>
        <v/>
      </c>
      <c r="Y61" t="str">
        <f t="shared" ca="1" si="27"/>
        <v/>
      </c>
      <c r="Z61" t="str">
        <f t="shared" ca="1" si="27"/>
        <v/>
      </c>
      <c r="AA61" t="str">
        <f t="shared" ca="1" si="27"/>
        <v/>
      </c>
      <c r="AB61" t="str">
        <f t="shared" ca="1" si="27"/>
        <v/>
      </c>
      <c r="AC61" t="str">
        <f t="shared" ca="1" si="27"/>
        <v/>
      </c>
      <c r="AD61" t="str">
        <f t="shared" ca="1" si="27"/>
        <v/>
      </c>
      <c r="AE61" t="str">
        <f t="shared" ca="1" si="27"/>
        <v/>
      </c>
    </row>
    <row r="62" spans="2:31" x14ac:dyDescent="0.35">
      <c r="B62" t="str">
        <f t="shared" ref="B62:AE62" ca="1" si="28">IFERROR(B32*$A32*B$3,"")</f>
        <v/>
      </c>
      <c r="C62" t="str">
        <f t="shared" ca="1" si="28"/>
        <v/>
      </c>
      <c r="D62" t="str">
        <f t="shared" ca="1" si="28"/>
        <v/>
      </c>
      <c r="E62" t="str">
        <f t="shared" ca="1" si="28"/>
        <v/>
      </c>
      <c r="F62" t="str">
        <f t="shared" ca="1" si="28"/>
        <v/>
      </c>
      <c r="G62" t="str">
        <f t="shared" ca="1" si="28"/>
        <v/>
      </c>
      <c r="H62" t="str">
        <f t="shared" ca="1" si="28"/>
        <v/>
      </c>
      <c r="I62" t="str">
        <f t="shared" ca="1" si="28"/>
        <v/>
      </c>
      <c r="J62" t="str">
        <f t="shared" ca="1" si="28"/>
        <v/>
      </c>
      <c r="K62" t="str">
        <f t="shared" ca="1" si="28"/>
        <v/>
      </c>
      <c r="L62" t="str">
        <f t="shared" ca="1" si="28"/>
        <v/>
      </c>
      <c r="M62" t="str">
        <f t="shared" ca="1" si="28"/>
        <v/>
      </c>
      <c r="N62" t="str">
        <f t="shared" ca="1" si="28"/>
        <v/>
      </c>
      <c r="O62" t="str">
        <f t="shared" ca="1" si="28"/>
        <v/>
      </c>
      <c r="P62" t="str">
        <f t="shared" ca="1" si="28"/>
        <v/>
      </c>
      <c r="Q62" t="str">
        <f t="shared" ca="1" si="28"/>
        <v/>
      </c>
      <c r="R62" t="str">
        <f t="shared" ca="1" si="28"/>
        <v/>
      </c>
      <c r="S62" t="str">
        <f t="shared" ca="1" si="28"/>
        <v/>
      </c>
      <c r="T62" t="str">
        <f t="shared" ca="1" si="28"/>
        <v/>
      </c>
      <c r="U62" t="str">
        <f t="shared" ca="1" si="28"/>
        <v/>
      </c>
      <c r="V62" t="str">
        <f t="shared" ca="1" si="28"/>
        <v/>
      </c>
      <c r="W62" t="str">
        <f t="shared" ca="1" si="28"/>
        <v/>
      </c>
      <c r="X62" t="str">
        <f t="shared" ca="1" si="28"/>
        <v/>
      </c>
      <c r="Y62" t="str">
        <f t="shared" ca="1" si="28"/>
        <v/>
      </c>
      <c r="Z62" t="str">
        <f t="shared" ca="1" si="28"/>
        <v/>
      </c>
      <c r="AA62" t="str">
        <f t="shared" ca="1" si="28"/>
        <v/>
      </c>
      <c r="AB62" t="str">
        <f t="shared" ca="1" si="28"/>
        <v/>
      </c>
      <c r="AC62" t="str">
        <f t="shared" ca="1" si="28"/>
        <v/>
      </c>
      <c r="AD62" t="str">
        <f t="shared" ca="1" si="28"/>
        <v/>
      </c>
      <c r="AE62" t="str">
        <f t="shared" ca="1" si="28"/>
        <v/>
      </c>
    </row>
    <row r="63" spans="2:31" x14ac:dyDescent="0.35">
      <c r="B63" t="str">
        <f t="shared" ref="B63:AE63" ca="1" si="29">IFERROR(B33*$A33*B$3,"")</f>
        <v/>
      </c>
      <c r="C63" t="str">
        <f t="shared" ca="1" si="29"/>
        <v/>
      </c>
      <c r="D63" t="str">
        <f t="shared" ca="1" si="29"/>
        <v/>
      </c>
      <c r="E63" t="str">
        <f t="shared" ca="1" si="29"/>
        <v/>
      </c>
      <c r="F63" t="str">
        <f t="shared" ca="1" si="29"/>
        <v/>
      </c>
      <c r="G63" t="str">
        <f t="shared" ca="1" si="29"/>
        <v/>
      </c>
      <c r="H63" t="str">
        <f t="shared" ca="1" si="29"/>
        <v/>
      </c>
      <c r="I63" t="str">
        <f t="shared" ca="1" si="29"/>
        <v/>
      </c>
      <c r="J63" t="str">
        <f t="shared" ca="1" si="29"/>
        <v/>
      </c>
      <c r="K63" t="str">
        <f t="shared" ca="1" si="29"/>
        <v/>
      </c>
      <c r="L63" t="str">
        <f t="shared" ca="1" si="29"/>
        <v/>
      </c>
      <c r="M63" t="str">
        <f t="shared" ca="1" si="29"/>
        <v/>
      </c>
      <c r="N63" t="str">
        <f t="shared" ca="1" si="29"/>
        <v/>
      </c>
      <c r="O63" t="str">
        <f t="shared" ca="1" si="29"/>
        <v/>
      </c>
      <c r="P63" t="str">
        <f t="shared" ca="1" si="29"/>
        <v/>
      </c>
      <c r="Q63" t="str">
        <f t="shared" ca="1" si="29"/>
        <v/>
      </c>
      <c r="R63" t="str">
        <f t="shared" ca="1" si="29"/>
        <v/>
      </c>
      <c r="S63" t="str">
        <f t="shared" ca="1" si="29"/>
        <v/>
      </c>
      <c r="T63" t="str">
        <f t="shared" ca="1" si="29"/>
        <v/>
      </c>
      <c r="U63" t="str">
        <f t="shared" ca="1" si="29"/>
        <v/>
      </c>
      <c r="V63" t="str">
        <f t="shared" ca="1" si="29"/>
        <v/>
      </c>
      <c r="W63" t="str">
        <f t="shared" ca="1" si="29"/>
        <v/>
      </c>
      <c r="X63" t="str">
        <f t="shared" ca="1" si="29"/>
        <v/>
      </c>
      <c r="Y63" t="str">
        <f t="shared" ca="1" si="29"/>
        <v/>
      </c>
      <c r="Z63" t="str">
        <f t="shared" ca="1" si="29"/>
        <v/>
      </c>
      <c r="AA63" t="str">
        <f t="shared" ca="1" si="29"/>
        <v/>
      </c>
      <c r="AB63" t="str">
        <f t="shared" ca="1" si="29"/>
        <v/>
      </c>
      <c r="AC63" t="str">
        <f t="shared" ca="1" si="29"/>
        <v/>
      </c>
      <c r="AD63" t="str">
        <f t="shared" ca="1" si="29"/>
        <v/>
      </c>
      <c r="AE63" t="str">
        <f t="shared" ca="1" si="29"/>
        <v/>
      </c>
    </row>
    <row r="65" spans="1:31" x14ac:dyDescent="0.35">
      <c r="B65">
        <f ca="1">IFERROR(SUM(B4:B32)*B3,"")</f>
        <v>-6.8624945907693471</v>
      </c>
      <c r="C65">
        <f t="shared" ref="C65:AE65" ca="1" si="30">IFERROR(SUM(C4:C32)*C3,"")</f>
        <v>-2.2827862704643671</v>
      </c>
      <c r="D65">
        <f t="shared" ca="1" si="30"/>
        <v>0.75688821340384105</v>
      </c>
      <c r="E65">
        <f t="shared" ca="1" si="30"/>
        <v>-3.7746281561424753</v>
      </c>
      <c r="F65">
        <f t="shared" ca="1" si="30"/>
        <v>-1.7056746154220559</v>
      </c>
      <c r="G65">
        <f t="shared" ca="1" si="30"/>
        <v>-0.56294261846643434</v>
      </c>
      <c r="H65">
        <f t="shared" ca="1" si="30"/>
        <v>6.5011016838196785</v>
      </c>
      <c r="I65">
        <f t="shared" ca="1" si="30"/>
        <v>0.46936398850700012</v>
      </c>
      <c r="J65">
        <f t="shared" ca="1" si="30"/>
        <v>0.76187459223228604</v>
      </c>
      <c r="K65">
        <f t="shared" ca="1" si="30"/>
        <v>-5.1134820772423772</v>
      </c>
      <c r="L65">
        <f t="shared" ca="1" si="30"/>
        <v>-1.8147911653200501</v>
      </c>
      <c r="M65">
        <f t="shared" ca="1" si="30"/>
        <v>1.4634109504781863</v>
      </c>
      <c r="N65">
        <f t="shared" ca="1" si="30"/>
        <v>3.1896515480911596</v>
      </c>
      <c r="O65">
        <f t="shared" ca="1" si="30"/>
        <v>0.24607319743463141</v>
      </c>
      <c r="P65">
        <f t="shared" ca="1" si="30"/>
        <v>-2.3116240520452909</v>
      </c>
      <c r="Q65">
        <f t="shared" ca="1" si="30"/>
        <v>3.0775342276402986</v>
      </c>
      <c r="R65">
        <f t="shared" ca="1" si="30"/>
        <v>0.29023461744222545</v>
      </c>
      <c r="S65" t="str">
        <f t="shared" ca="1" si="30"/>
        <v/>
      </c>
      <c r="T65" t="str">
        <f t="shared" ca="1" si="30"/>
        <v/>
      </c>
      <c r="U65" t="str">
        <f t="shared" ca="1" si="30"/>
        <v/>
      </c>
      <c r="V65" t="str">
        <f t="shared" ca="1" si="30"/>
        <v/>
      </c>
      <c r="W65" t="str">
        <f t="shared" ca="1" si="30"/>
        <v/>
      </c>
      <c r="X65" t="str">
        <f t="shared" ca="1" si="30"/>
        <v/>
      </c>
      <c r="Y65" t="str">
        <f t="shared" ca="1" si="30"/>
        <v/>
      </c>
      <c r="Z65" t="str">
        <f t="shared" ca="1" si="30"/>
        <v/>
      </c>
      <c r="AA65" t="str">
        <f t="shared" ca="1" si="30"/>
        <v/>
      </c>
      <c r="AB65" t="str">
        <f t="shared" ca="1" si="30"/>
        <v/>
      </c>
      <c r="AC65" t="str">
        <f t="shared" ca="1" si="30"/>
        <v/>
      </c>
      <c r="AD65" t="str">
        <f t="shared" ca="1" si="30"/>
        <v/>
      </c>
      <c r="AE65" t="str">
        <f t="shared" ca="1" si="30"/>
        <v/>
      </c>
    </row>
    <row r="66" spans="1:31" x14ac:dyDescent="0.35">
      <c r="A66" t="s">
        <v>12</v>
      </c>
      <c r="B66">
        <f ca="1">SUM(B34:AE63)</f>
        <v>0.35457252859579008</v>
      </c>
    </row>
    <row r="67" spans="1:31" x14ac:dyDescent="0.35">
      <c r="A67" t="s">
        <v>13</v>
      </c>
      <c r="B67">
        <f ca="1">SUM(B65:AE65)</f>
        <v>-7.672290526823093</v>
      </c>
    </row>
    <row r="68" spans="1:31" x14ac:dyDescent="0.35">
      <c r="A68" t="s">
        <v>14</v>
      </c>
      <c r="B68">
        <f ca="1">SUM(B4:AE33)</f>
        <v>2706.7353368290355</v>
      </c>
    </row>
    <row r="69" spans="1:31" x14ac:dyDescent="0.35">
      <c r="A69" t="s">
        <v>15</v>
      </c>
      <c r="B69">
        <f ca="1">A*CC-B^2</f>
        <v>900.86995069106933</v>
      </c>
    </row>
    <row r="70" spans="1:31" x14ac:dyDescent="0.35">
      <c r="A70" t="s">
        <v>16</v>
      </c>
      <c r="B70">
        <f ca="1">A-2*Rf*B+Rf^2*CC</f>
        <v>0.39863654535461973</v>
      </c>
    </row>
    <row r="71" spans="1:31" x14ac:dyDescent="0.35">
      <c r="A71" t="s">
        <v>48</v>
      </c>
      <c r="B71">
        <f ca="1">(A-B*Rf)/(B-Rf*CC)</f>
        <v>-2.777146599949885E-2</v>
      </c>
      <c r="C71" t="s">
        <v>49</v>
      </c>
    </row>
    <row r="72" spans="1:31" x14ac:dyDescent="0.35">
      <c r="A72" t="s">
        <v>17</v>
      </c>
      <c r="B72">
        <f ca="1">MIN(4*MAX(3:3),MAX(2*MAX(3:3),2*Rtangent))</f>
        <v>0.15318833286698172</v>
      </c>
    </row>
    <row r="73" spans="1:31" x14ac:dyDescent="0.35">
      <c r="D73">
        <v>0</v>
      </c>
      <c r="E73">
        <v>0</v>
      </c>
      <c r="G73" t="s">
        <v>50</v>
      </c>
    </row>
    <row r="74" spans="1:31" x14ac:dyDescent="0.35">
      <c r="A74">
        <f ca="1">B/CC</f>
        <v>-2.8345181822657436E-3</v>
      </c>
      <c r="B74">
        <f t="shared" ref="B74:B105" ca="1" si="31">SQRT((A-2*B*A74+CC*A74^2)/D)</f>
        <v>1.9221049786287723E-2</v>
      </c>
      <c r="D74">
        <f ca="1">1000*(B74-$G$79)/($H$79-$G$79)</f>
        <v>48.052624465719305</v>
      </c>
      <c r="E74">
        <v>0</v>
      </c>
      <c r="G74">
        <f>Rf</f>
        <v>2.0963934426229511E-3</v>
      </c>
      <c r="H74">
        <v>0</v>
      </c>
      <c r="K74" t="s">
        <v>18</v>
      </c>
      <c r="L74" s="3">
        <v>0</v>
      </c>
      <c r="M74" s="3">
        <f>B1</f>
        <v>2.0963934426229511E-3</v>
      </c>
    </row>
    <row r="75" spans="1:31" x14ac:dyDescent="0.35">
      <c r="A75">
        <f t="shared" ref="A75:A106" ca="1" si="32">A74+(Rmax-$A$74)/50</f>
        <v>2.8593883871920554E-4</v>
      </c>
      <c r="B75">
        <f t="shared" ca="1" si="31"/>
        <v>1.9967601312135857E-2</v>
      </c>
      <c r="D75">
        <f t="shared" ref="D75:D124" ca="1" si="33">1000*(B75-$G$79)/($H$79-$G$79)</f>
        <v>49.919003280339638</v>
      </c>
      <c r="E75">
        <f t="shared" ref="E75:E124" ca="1" si="34">A75</f>
        <v>2.8593883871920554E-4</v>
      </c>
      <c r="G75">
        <f ca="1">Rmax</f>
        <v>0.15318833286698172</v>
      </c>
      <c r="H75">
        <f ca="1">IF(Rtangent&gt;Rf,(G75-G74)/SQRT(E),B124)</f>
        <v>0.27112786086740076</v>
      </c>
      <c r="J75">
        <v>1</v>
      </c>
      <c r="K75" t="str">
        <f ca="1">SummaryStats!A3</f>
        <v>AAPL</v>
      </c>
      <c r="L75" s="3">
        <f ca="1">IFERROR(SQRT(OFFSET(SummaryStats!$A$2,J75,J75)),NA())</f>
        <v>9.3994642176852314E-2</v>
      </c>
      <c r="M75" s="3">
        <f ca="1">A4</f>
        <v>2.6625745190410121E-2</v>
      </c>
    </row>
    <row r="76" spans="1:31" x14ac:dyDescent="0.35">
      <c r="A76">
        <f t="shared" ca="1" si="32"/>
        <v>3.4063958597041546E-3</v>
      </c>
      <c r="B76">
        <f t="shared" ca="1" si="31"/>
        <v>2.2056158867327383E-2</v>
      </c>
      <c r="D76">
        <f t="shared" ca="1" si="33"/>
        <v>55.140397168318458</v>
      </c>
      <c r="E76">
        <f t="shared" ca="1" si="34"/>
        <v>3.4063958597041546E-3</v>
      </c>
      <c r="J76">
        <v>2</v>
      </c>
      <c r="K76" t="str">
        <f ca="1">SummaryStats!A4</f>
        <v>AMT</v>
      </c>
      <c r="L76" s="3">
        <f ca="1">IFERROR(SQRT(OFFSET(SummaryStats!$A$2,J76,J76)),NA())</f>
        <v>6.5053977196606633E-2</v>
      </c>
      <c r="M76" s="3">
        <f t="shared" ref="M76:M104" ca="1" si="35">A5</f>
        <v>9.1219311544502163E-3</v>
      </c>
      <c r="O76" s="6"/>
    </row>
    <row r="77" spans="1:31" x14ac:dyDescent="0.35">
      <c r="A77">
        <f t="shared" ca="1" si="32"/>
        <v>6.5268528806891038E-3</v>
      </c>
      <c r="B77">
        <f t="shared" ca="1" si="31"/>
        <v>2.5154639340449224E-2</v>
      </c>
      <c r="D77">
        <f t="shared" ca="1" si="33"/>
        <v>62.886598351123055</v>
      </c>
      <c r="E77">
        <f t="shared" ca="1" si="34"/>
        <v>6.5268528806891038E-3</v>
      </c>
      <c r="J77">
        <v>3</v>
      </c>
      <c r="K77" t="str">
        <f ca="1">SummaryStats!A5</f>
        <v>BHP</v>
      </c>
      <c r="L77" s="3">
        <f ca="1">IFERROR(SQRT(OFFSET(SummaryStats!$A$2,J77,J77)),NA())</f>
        <v>9.5863955555602481E-2</v>
      </c>
      <c r="M77" s="3">
        <f t="shared" ca="1" si="35"/>
        <v>1.6242882563500271E-2</v>
      </c>
    </row>
    <row r="78" spans="1:31" x14ac:dyDescent="0.35">
      <c r="A78">
        <f t="shared" ca="1" si="32"/>
        <v>9.6473099016740529E-3</v>
      </c>
      <c r="B78">
        <f t="shared" ca="1" si="31"/>
        <v>2.8940461490140127E-2</v>
      </c>
      <c r="D78">
        <f t="shared" ca="1" si="33"/>
        <v>72.351153725350315</v>
      </c>
      <c r="E78">
        <f t="shared" ca="1" si="34"/>
        <v>9.6473099016740529E-3</v>
      </c>
      <c r="G78" t="s">
        <v>52</v>
      </c>
      <c r="J78">
        <v>4</v>
      </c>
      <c r="K78" t="str">
        <f ca="1">SummaryStats!A6</f>
        <v>BRK-A</v>
      </c>
      <c r="L78" s="3">
        <f ca="1">IFERROR(SQRT(OFFSET(SummaryStats!$A$2,J78,J78)),NA())</f>
        <v>6.0141181123370371E-2</v>
      </c>
      <c r="M78" s="3">
        <f t="shared" ca="1" si="35"/>
        <v>9.2258176687554788E-3</v>
      </c>
    </row>
    <row r="79" spans="1:31" x14ac:dyDescent="0.35">
      <c r="A79">
        <f t="shared" ca="1" si="32"/>
        <v>1.2767766922659001E-2</v>
      </c>
      <c r="B79">
        <f t="shared" ca="1" si="31"/>
        <v>3.3179171730521068E-2</v>
      </c>
      <c r="D79">
        <f t="shared" ca="1" si="33"/>
        <v>82.94792932630267</v>
      </c>
      <c r="E79">
        <f t="shared" ca="1" si="34"/>
        <v>1.2767766922659001E-2</v>
      </c>
      <c r="G79">
        <v>0</v>
      </c>
      <c r="H79">
        <f ca="1">_xlfn.CEILING.MATH(MAX(MAX(B74:B124),SQRT(MAX(SummaryStats!B3:AE32))),0.1)</f>
        <v>0.4</v>
      </c>
      <c r="J79">
        <v>5</v>
      </c>
      <c r="K79" t="str">
        <f ca="1">SummaryStats!A7</f>
        <v>EBR</v>
      </c>
      <c r="L79" s="3">
        <f ca="1">IFERROR(SQRT(OFFSET(SummaryStats!$A$2,J79,J79)),NA())</f>
        <v>0.18051616106271126</v>
      </c>
      <c r="M79" s="3">
        <f t="shared" ca="1" si="35"/>
        <v>1.7338177022143322E-2</v>
      </c>
    </row>
    <row r="80" spans="1:31" x14ac:dyDescent="0.35">
      <c r="A80">
        <f t="shared" ca="1" si="32"/>
        <v>1.5888223943643951E-2</v>
      </c>
      <c r="B80">
        <f t="shared" ca="1" si="31"/>
        <v>3.7718394143063001E-2</v>
      </c>
      <c r="D80">
        <f t="shared" ca="1" si="33"/>
        <v>94.2959853576575</v>
      </c>
      <c r="E80">
        <f t="shared" ca="1" si="34"/>
        <v>1.5888223943643951E-2</v>
      </c>
      <c r="J80">
        <v>6</v>
      </c>
      <c r="K80" t="str">
        <f ca="1">SummaryStats!A8</f>
        <v>HDB</v>
      </c>
      <c r="L80" s="3">
        <f ca="1">IFERROR(SQRT(OFFSET(SummaryStats!$A$2,J80,J80)),NA())</f>
        <v>8.48107367520676E-2</v>
      </c>
      <c r="M80" s="3">
        <f t="shared" ca="1" si="35"/>
        <v>9.4517790288608551E-3</v>
      </c>
    </row>
    <row r="81" spans="1:13" x14ac:dyDescent="0.35">
      <c r="A81">
        <f t="shared" ca="1" si="32"/>
        <v>1.9008680964628901E-2</v>
      </c>
      <c r="B81">
        <f t="shared" ca="1" si="31"/>
        <v>4.2461862550839752E-2</v>
      </c>
      <c r="D81">
        <f t="shared" ca="1" si="33"/>
        <v>106.15465637709939</v>
      </c>
      <c r="E81">
        <f t="shared" ca="1" si="34"/>
        <v>1.9008680964628901E-2</v>
      </c>
      <c r="J81">
        <v>7</v>
      </c>
      <c r="K81" t="str">
        <f ca="1">SummaryStats!A9</f>
        <v>HYG</v>
      </c>
      <c r="L81" s="3">
        <f ca="1">IFERROR(SQRT(OFFSET(SummaryStats!$A$2,J81,J81)),NA())</f>
        <v>2.8277888839049692E-2</v>
      </c>
      <c r="M81" s="3">
        <f t="shared" ca="1" si="35"/>
        <v>2.1331538969240546E-3</v>
      </c>
    </row>
    <row r="82" spans="1:13" x14ac:dyDescent="0.35">
      <c r="A82">
        <f t="shared" ca="1" si="32"/>
        <v>2.2129137985613851E-2</v>
      </c>
      <c r="B82">
        <f t="shared" ca="1" si="31"/>
        <v>4.7348231016462294E-2</v>
      </c>
      <c r="D82">
        <f t="shared" ca="1" si="33"/>
        <v>118.37057754115573</v>
      </c>
      <c r="E82">
        <f t="shared" ca="1" si="34"/>
        <v>2.2129137985613851E-2</v>
      </c>
      <c r="J82">
        <v>8</v>
      </c>
      <c r="K82" t="str">
        <f ca="1">SummaryStats!A10</f>
        <v>ISEE</v>
      </c>
      <c r="L82" s="3">
        <f ca="1">IFERROR(SQRT(OFFSET(SummaryStats!$A$2,J82,J82)),NA())</f>
        <v>0.37246651171790646</v>
      </c>
      <c r="M82" s="3">
        <f t="shared" ca="1" si="35"/>
        <v>7.659416643349086E-2</v>
      </c>
    </row>
    <row r="83" spans="1:13" x14ac:dyDescent="0.35">
      <c r="A83">
        <f t="shared" ca="1" si="32"/>
        <v>2.5249595006598801E-2</v>
      </c>
      <c r="B83">
        <f t="shared" ca="1" si="31"/>
        <v>5.2337490234411053E-2</v>
      </c>
      <c r="D83">
        <f t="shared" ca="1" si="33"/>
        <v>130.84372558602763</v>
      </c>
      <c r="E83">
        <f t="shared" ca="1" si="34"/>
        <v>2.5249595006598801E-2</v>
      </c>
      <c r="J83">
        <v>9</v>
      </c>
      <c r="K83" t="str">
        <f ca="1">SummaryStats!A11</f>
        <v>JNJ</v>
      </c>
      <c r="L83" s="3">
        <f ca="1">IFERROR(SQRT(OFFSET(SummaryStats!$A$2,J83,J83)),NA())</f>
        <v>5.2872797048529763E-2</v>
      </c>
      <c r="M83" s="3">
        <f t="shared" ca="1" si="35"/>
        <v>6.5500584152940397E-3</v>
      </c>
    </row>
    <row r="84" spans="1:13" x14ac:dyDescent="0.35">
      <c r="A84">
        <f t="shared" ca="1" si="32"/>
        <v>2.8370052027583751E-2</v>
      </c>
      <c r="B84">
        <f t="shared" ca="1" si="31"/>
        <v>5.7402817720324323E-2</v>
      </c>
      <c r="D84">
        <f t="shared" ca="1" si="33"/>
        <v>143.5070443008108</v>
      </c>
      <c r="E84">
        <f t="shared" ca="1" si="34"/>
        <v>2.8370052027583751E-2</v>
      </c>
      <c r="J84">
        <v>10</v>
      </c>
      <c r="K84" t="str">
        <f ca="1">SummaryStats!A12</f>
        <v>LVMUY</v>
      </c>
      <c r="L84" s="3">
        <f ca="1">IFERROR(SQRT(OFFSET(SummaryStats!$A$2,J84,J84)),NA())</f>
        <v>7.9887701831125174E-2</v>
      </c>
      <c r="M84" s="3">
        <f t="shared" ca="1" si="35"/>
        <v>2.1573710400106909E-2</v>
      </c>
    </row>
    <row r="85" spans="1:13" x14ac:dyDescent="0.35">
      <c r="A85">
        <f t="shared" ca="1" si="32"/>
        <v>3.1490509048568698E-2</v>
      </c>
      <c r="B85">
        <f t="shared" ca="1" si="31"/>
        <v>6.2525728903991232E-2</v>
      </c>
      <c r="D85">
        <f t="shared" ca="1" si="33"/>
        <v>156.31432225997807</v>
      </c>
      <c r="E85">
        <f t="shared" ca="1" si="34"/>
        <v>3.1490509048568698E-2</v>
      </c>
      <c r="J85">
        <v>11</v>
      </c>
      <c r="K85" t="str">
        <f ca="1">SummaryStats!A13</f>
        <v>MMAT</v>
      </c>
      <c r="L85" s="3">
        <f ca="1">IFERROR(SQRT(OFFSET(SummaryStats!$A$2,J85,J85)),NA())</f>
        <v>0.3700950287543181</v>
      </c>
      <c r="M85" s="3">
        <f t="shared" ca="1" si="35"/>
        <v>3.181174508664919E-2</v>
      </c>
    </row>
    <row r="86" spans="1:13" x14ac:dyDescent="0.35">
      <c r="A86">
        <f t="shared" ca="1" si="32"/>
        <v>3.4610966069553648E-2</v>
      </c>
      <c r="B86">
        <f t="shared" ca="1" si="31"/>
        <v>6.769315151671508E-2</v>
      </c>
      <c r="D86">
        <f t="shared" ca="1" si="33"/>
        <v>169.23287879178767</v>
      </c>
      <c r="E86">
        <f t="shared" ca="1" si="34"/>
        <v>3.4610966069553648E-2</v>
      </c>
      <c r="J86">
        <v>12</v>
      </c>
      <c r="K86" t="str">
        <f ca="1">SummaryStats!A14</f>
        <v>PG</v>
      </c>
      <c r="L86" s="3">
        <f ca="1">IFERROR(SQRT(OFFSET(SummaryStats!$A$2,J86,J86)),NA())</f>
        <v>4.9770857435719768E-2</v>
      </c>
      <c r="M86" s="3">
        <f t="shared" ca="1" si="35"/>
        <v>1.2897164113166789E-2</v>
      </c>
    </row>
    <row r="87" spans="1:13" x14ac:dyDescent="0.35">
      <c r="A87">
        <f t="shared" ca="1" si="32"/>
        <v>3.7731423090538597E-2</v>
      </c>
      <c r="B87">
        <f t="shared" ca="1" si="31"/>
        <v>7.2895620198345265E-2</v>
      </c>
      <c r="D87">
        <f t="shared" ca="1" si="33"/>
        <v>182.23905049586315</v>
      </c>
      <c r="E87">
        <f t="shared" ca="1" si="34"/>
        <v>3.7731423090538597E-2</v>
      </c>
      <c r="J87">
        <v>13</v>
      </c>
      <c r="K87" t="str">
        <f ca="1">SummaryStats!A15</f>
        <v>RHHBY</v>
      </c>
      <c r="L87" s="3">
        <f ca="1">IFERROR(SQRT(OFFSET(SummaryStats!$A$2,J87,J87)),NA())</f>
        <v>4.6285182345097903E-2</v>
      </c>
      <c r="M87" s="3">
        <f t="shared" ca="1" si="35"/>
        <v>7.6439689058821125E-3</v>
      </c>
    </row>
    <row r="88" spans="1:13" x14ac:dyDescent="0.35">
      <c r="A88">
        <f t="shared" ca="1" si="32"/>
        <v>4.0851880111523547E-2</v>
      </c>
      <c r="B88">
        <f t="shared" ca="1" si="31"/>
        <v>7.8126134042871831E-2</v>
      </c>
      <c r="D88">
        <f t="shared" ca="1" si="33"/>
        <v>195.31533510717955</v>
      </c>
      <c r="E88">
        <f t="shared" ca="1" si="34"/>
        <v>4.0851880111523547E-2</v>
      </c>
      <c r="J88">
        <v>14</v>
      </c>
      <c r="K88" t="str">
        <f ca="1">SummaryStats!A16</f>
        <v>TCEHY</v>
      </c>
      <c r="L88" s="3">
        <f ca="1">IFERROR(SQRT(OFFSET(SummaryStats!$A$2,J88,J88)),NA())</f>
        <v>0.11185943458740238</v>
      </c>
      <c r="M88" s="3">
        <f t="shared" ca="1" si="35"/>
        <v>3.7575726852050783E-3</v>
      </c>
    </row>
    <row r="89" spans="1:13" x14ac:dyDescent="0.35">
      <c r="A89">
        <f t="shared" ca="1" si="32"/>
        <v>4.3972337132508497E-2</v>
      </c>
      <c r="B89">
        <f t="shared" ca="1" si="31"/>
        <v>8.3379415273885593E-2</v>
      </c>
      <c r="D89">
        <f t="shared" ca="1" si="33"/>
        <v>208.44853818471398</v>
      </c>
      <c r="E89">
        <f t="shared" ca="1" si="34"/>
        <v>4.3972337132508497E-2</v>
      </c>
      <c r="J89">
        <v>15</v>
      </c>
      <c r="K89" t="str">
        <f ca="1">SummaryStats!A17</f>
        <v>TSLA</v>
      </c>
      <c r="L89" s="3">
        <f ca="1">IFERROR(SQRT(OFFSET(SummaryStats!$A$2,J89,J89)),NA())</f>
        <v>0.21946823290526218</v>
      </c>
      <c r="M89" s="3">
        <f t="shared" ca="1" si="35"/>
        <v>6.320958808179597E-2</v>
      </c>
    </row>
    <row r="90" spans="1:13" x14ac:dyDescent="0.35">
      <c r="A90">
        <f t="shared" ca="1" si="32"/>
        <v>4.7092794153493447E-2</v>
      </c>
      <c r="B90">
        <f t="shared" ca="1" si="31"/>
        <v>8.8651416553218565E-2</v>
      </c>
      <c r="D90">
        <f t="shared" ca="1" si="33"/>
        <v>221.62854138304641</v>
      </c>
      <c r="E90">
        <f t="shared" ca="1" si="34"/>
        <v>4.7092794153493447E-2</v>
      </c>
      <c r="J90">
        <v>16</v>
      </c>
      <c r="K90" t="str">
        <f ca="1">SummaryStats!A18</f>
        <v>WMT</v>
      </c>
      <c r="L90" s="3">
        <f ca="1">IFERROR(SQRT(OFFSET(SummaryStats!$A$2,J90,J90)),NA())</f>
        <v>5.3465064816158758E-2</v>
      </c>
      <c r="M90" s="3">
        <f t="shared" ca="1" si="35"/>
        <v>1.0949456753394598E-2</v>
      </c>
    </row>
    <row r="91" spans="1:13" x14ac:dyDescent="0.35">
      <c r="A91">
        <f t="shared" ca="1" si="32"/>
        <v>5.0213251174478397E-2</v>
      </c>
      <c r="B91">
        <f t="shared" ca="1" si="31"/>
        <v>9.3938986139495875E-2</v>
      </c>
      <c r="D91">
        <f t="shared" ca="1" si="33"/>
        <v>234.84746534873969</v>
      </c>
      <c r="E91">
        <f t="shared" ca="1" si="34"/>
        <v>5.0213251174478397E-2</v>
      </c>
      <c r="J91">
        <v>17</v>
      </c>
      <c r="K91" t="str">
        <f ca="1">SummaryStats!A19</f>
        <v>XOM</v>
      </c>
      <c r="L91" s="3">
        <f ca="1">IFERROR(SQRT(OFFSET(SummaryStats!$A$2,J91,J91)),NA())</f>
        <v>9.9739060458225823E-2</v>
      </c>
      <c r="M91" s="3">
        <f t="shared" ca="1" si="35"/>
        <v>1.5727099516680224E-2</v>
      </c>
    </row>
    <row r="92" spans="1:13" x14ac:dyDescent="0.35">
      <c r="A92">
        <f t="shared" ca="1" si="32"/>
        <v>5.3333708195463347E-2</v>
      </c>
      <c r="B92">
        <f t="shared" ca="1" si="31"/>
        <v>9.9239635587236211E-2</v>
      </c>
      <c r="D92">
        <f t="shared" ca="1" si="33"/>
        <v>248.09908896809051</v>
      </c>
      <c r="E92">
        <f t="shared" ca="1" si="34"/>
        <v>5.3333708195463347E-2</v>
      </c>
      <c r="J92">
        <v>18</v>
      </c>
      <c r="K92" t="str">
        <f ca="1">SummaryStats!A20</f>
        <v/>
      </c>
      <c r="L92" s="3" t="e">
        <f ca="1">IFERROR(SQRT(OFFSET(SummaryStats!$A$2,J92,J92)),NA())</f>
        <v>#N/A</v>
      </c>
      <c r="M92" t="str">
        <f t="shared" ca="1" si="35"/>
        <v/>
      </c>
    </row>
    <row r="93" spans="1:13" x14ac:dyDescent="0.35">
      <c r="A93">
        <f t="shared" ca="1" si="32"/>
        <v>5.6454165216448297E-2</v>
      </c>
      <c r="B93">
        <f t="shared" ca="1" si="31"/>
        <v>0.1045513755079549</v>
      </c>
      <c r="D93">
        <f t="shared" ca="1" si="33"/>
        <v>261.37843876988723</v>
      </c>
      <c r="E93">
        <f t="shared" ca="1" si="34"/>
        <v>5.6454165216448297E-2</v>
      </c>
      <c r="J93">
        <v>19</v>
      </c>
      <c r="K93" t="str">
        <f ca="1">SummaryStats!A21</f>
        <v/>
      </c>
      <c r="L93" s="3" t="e">
        <f ca="1">IFERROR(SQRT(OFFSET(SummaryStats!$A$2,J93,J93)),NA())</f>
        <v>#N/A</v>
      </c>
      <c r="M93" t="str">
        <f t="shared" ca="1" si="35"/>
        <v/>
      </c>
    </row>
    <row r="94" spans="1:13" x14ac:dyDescent="0.35">
      <c r="A94">
        <f t="shared" ca="1" si="32"/>
        <v>5.9574622237433247E-2</v>
      </c>
      <c r="B94">
        <f t="shared" ca="1" si="31"/>
        <v>0.10987259742206092</v>
      </c>
      <c r="D94">
        <f t="shared" ca="1" si="33"/>
        <v>274.68149355515226</v>
      </c>
      <c r="E94">
        <f t="shared" ca="1" si="34"/>
        <v>5.9574622237433247E-2</v>
      </c>
      <c r="J94">
        <v>20</v>
      </c>
      <c r="K94" t="str">
        <f ca="1">SummaryStats!A22</f>
        <v/>
      </c>
      <c r="L94" s="3" t="e">
        <f ca="1">IFERROR(SQRT(OFFSET(SummaryStats!$A$2,J94,J94)),NA())</f>
        <v>#N/A</v>
      </c>
      <c r="M94" t="str">
        <f t="shared" ca="1" si="35"/>
        <v/>
      </c>
    </row>
    <row r="95" spans="1:13" x14ac:dyDescent="0.35">
      <c r="A95">
        <f t="shared" ca="1" si="32"/>
        <v>6.269507925841819E-2</v>
      </c>
      <c r="B95">
        <f t="shared" ca="1" si="31"/>
        <v>0.11520198740682409</v>
      </c>
      <c r="D95">
        <f t="shared" ca="1" si="33"/>
        <v>288.00496851706021</v>
      </c>
      <c r="E95">
        <f t="shared" ca="1" si="34"/>
        <v>6.269507925841819E-2</v>
      </c>
      <c r="J95">
        <v>21</v>
      </c>
      <c r="K95" t="str">
        <f ca="1">SummaryStats!A23</f>
        <v/>
      </c>
      <c r="L95" s="3" t="e">
        <f ca="1">IFERROR(SQRT(OFFSET(SummaryStats!$A$2,J95,J95)),NA())</f>
        <v>#N/A</v>
      </c>
      <c r="M95" t="str">
        <f t="shared" ca="1" si="35"/>
        <v/>
      </c>
    </row>
    <row r="96" spans="1:13" x14ac:dyDescent="0.35">
      <c r="A96">
        <f t="shared" ca="1" si="32"/>
        <v>6.5815536279403133E-2</v>
      </c>
      <c r="B96">
        <f t="shared" ca="1" si="31"/>
        <v>0.12053846205772148</v>
      </c>
      <c r="D96">
        <f t="shared" ca="1" si="33"/>
        <v>301.34615514430368</v>
      </c>
      <c r="E96">
        <f t="shared" ca="1" si="34"/>
        <v>6.5815536279403133E-2</v>
      </c>
      <c r="J96">
        <v>22</v>
      </c>
      <c r="K96" t="str">
        <f ca="1">SummaryStats!A24</f>
        <v/>
      </c>
      <c r="L96" s="3" t="e">
        <f ca="1">IFERROR(SQRT(OFFSET(SummaryStats!$A$2,J96,J96)),NA())</f>
        <v>#N/A</v>
      </c>
      <c r="M96" t="str">
        <f t="shared" ca="1" si="35"/>
        <v/>
      </c>
    </row>
    <row r="97" spans="1:13" x14ac:dyDescent="0.35">
      <c r="A97">
        <f t="shared" ca="1" si="32"/>
        <v>6.8935993300388076E-2</v>
      </c>
      <c r="B97">
        <f t="shared" ca="1" si="31"/>
        <v>0.12588112035784549</v>
      </c>
      <c r="D97">
        <f t="shared" ca="1" si="33"/>
        <v>314.70280089461369</v>
      </c>
      <c r="E97">
        <f t="shared" ca="1" si="34"/>
        <v>6.8935993300388076E-2</v>
      </c>
      <c r="J97">
        <v>23</v>
      </c>
      <c r="K97" t="str">
        <f ca="1">SummaryStats!A25</f>
        <v/>
      </c>
      <c r="L97" s="3" t="e">
        <f ca="1">IFERROR(SQRT(OFFSET(SummaryStats!$A$2,J97,J97)),NA())</f>
        <v>#N/A</v>
      </c>
      <c r="M97" t="str">
        <f t="shared" ca="1" si="35"/>
        <v/>
      </c>
    </row>
    <row r="98" spans="1:13" x14ac:dyDescent="0.35">
      <c r="A98">
        <f t="shared" ca="1" si="32"/>
        <v>7.205645032137302E-2</v>
      </c>
      <c r="B98">
        <f t="shared" ca="1" si="31"/>
        <v>0.13122920705543761</v>
      </c>
      <c r="D98">
        <f t="shared" ca="1" si="33"/>
        <v>328.07301763859402</v>
      </c>
      <c r="E98">
        <f t="shared" ca="1" si="34"/>
        <v>7.205645032137302E-2</v>
      </c>
      <c r="J98">
        <v>24</v>
      </c>
      <c r="K98" t="str">
        <f ca="1">SummaryStats!A26</f>
        <v/>
      </c>
      <c r="L98" s="3" t="e">
        <f ca="1">IFERROR(SQRT(OFFSET(SummaryStats!$A$2,J98,J98)),NA())</f>
        <v>#N/A</v>
      </c>
      <c r="M98" t="str">
        <f t="shared" ca="1" si="35"/>
        <v/>
      </c>
    </row>
    <row r="99" spans="1:13" x14ac:dyDescent="0.35">
      <c r="A99">
        <f t="shared" ca="1" si="32"/>
        <v>7.5176907342357963E-2</v>
      </c>
      <c r="B99">
        <f t="shared" ca="1" si="31"/>
        <v>0.13658208447962114</v>
      </c>
      <c r="D99">
        <f t="shared" ca="1" si="33"/>
        <v>341.45521119905283</v>
      </c>
      <c r="E99">
        <f t="shared" ca="1" si="34"/>
        <v>7.5176907342357963E-2</v>
      </c>
      <c r="J99">
        <v>25</v>
      </c>
      <c r="K99" t="str">
        <f ca="1">SummaryStats!A27</f>
        <v/>
      </c>
      <c r="L99" s="3" t="e">
        <f ca="1">IFERROR(SQRT(OFFSET(SummaryStats!$A$2,J99,J99)),NA())</f>
        <v>#N/A</v>
      </c>
      <c r="M99" t="str">
        <f t="shared" ca="1" si="35"/>
        <v/>
      </c>
    </row>
    <row r="100" spans="1:13" x14ac:dyDescent="0.35">
      <c r="A100">
        <f t="shared" ca="1" si="32"/>
        <v>7.8297364363342906E-2</v>
      </c>
      <c r="B100">
        <f t="shared" ca="1" si="31"/>
        <v>0.1419392106211132</v>
      </c>
      <c r="D100">
        <f t="shared" ca="1" si="33"/>
        <v>354.84802655278298</v>
      </c>
      <c r="E100">
        <f t="shared" ca="1" si="34"/>
        <v>7.8297364363342906E-2</v>
      </c>
      <c r="J100">
        <v>26</v>
      </c>
      <c r="K100" t="str">
        <f ca="1">SummaryStats!A28</f>
        <v/>
      </c>
      <c r="L100" s="3" t="e">
        <f ca="1">IFERROR(SQRT(OFFSET(SummaryStats!$A$2,J100,J100)),NA())</f>
        <v>#N/A</v>
      </c>
      <c r="M100" t="str">
        <f t="shared" ca="1" si="35"/>
        <v/>
      </c>
    </row>
    <row r="101" spans="1:13" x14ac:dyDescent="0.35">
      <c r="A101">
        <f t="shared" ca="1" si="32"/>
        <v>8.1417821384327849E-2</v>
      </c>
      <c r="B101">
        <f t="shared" ca="1" si="31"/>
        <v>0.14730012191861222</v>
      </c>
      <c r="D101">
        <f t="shared" ca="1" si="33"/>
        <v>368.25030479653054</v>
      </c>
      <c r="E101">
        <f t="shared" ca="1" si="34"/>
        <v>8.1417821384327849E-2</v>
      </c>
      <c r="J101">
        <v>27</v>
      </c>
      <c r="K101" t="str">
        <f ca="1">SummaryStats!A29</f>
        <v/>
      </c>
      <c r="L101" s="3" t="e">
        <f ca="1">IFERROR(SQRT(OFFSET(SummaryStats!$A$2,J101,J101)),NA())</f>
        <v>#N/A</v>
      </c>
      <c r="M101" t="str">
        <f t="shared" ca="1" si="35"/>
        <v/>
      </c>
    </row>
    <row r="102" spans="1:13" x14ac:dyDescent="0.35">
      <c r="A102">
        <f t="shared" ca="1" si="32"/>
        <v>8.4538278405312792E-2</v>
      </c>
      <c r="B102">
        <f t="shared" ca="1" si="31"/>
        <v>0.15266441961792612</v>
      </c>
      <c r="D102">
        <f t="shared" ca="1" si="33"/>
        <v>381.66104904481529</v>
      </c>
      <c r="E102">
        <f t="shared" ca="1" si="34"/>
        <v>8.4538278405312792E-2</v>
      </c>
      <c r="J102">
        <v>28</v>
      </c>
      <c r="K102" t="str">
        <f ca="1">SummaryStats!A30</f>
        <v/>
      </c>
      <c r="L102" s="3" t="e">
        <f ca="1">IFERROR(SQRT(OFFSET(SummaryStats!$A$2,J102,J102)),NA())</f>
        <v>#N/A</v>
      </c>
      <c r="M102" t="str">
        <f t="shared" ca="1" si="35"/>
        <v/>
      </c>
    </row>
    <row r="103" spans="1:13" x14ac:dyDescent="0.35">
      <c r="A103">
        <f t="shared" ca="1" si="32"/>
        <v>8.7658735426297735E-2</v>
      </c>
      <c r="B103">
        <f t="shared" ca="1" si="31"/>
        <v>0.15803175887101092</v>
      </c>
      <c r="D103">
        <f t="shared" ca="1" si="33"/>
        <v>395.07939717752731</v>
      </c>
      <c r="E103">
        <f t="shared" ca="1" si="34"/>
        <v>8.7658735426297735E-2</v>
      </c>
      <c r="J103">
        <v>29</v>
      </c>
      <c r="K103" t="str">
        <f ca="1">SummaryStats!A31</f>
        <v/>
      </c>
      <c r="L103" s="3" t="e">
        <f ca="1">IFERROR(SQRT(OFFSET(SummaryStats!$A$2,J103,J103)),NA())</f>
        <v>#N/A</v>
      </c>
      <c r="M103" t="str">
        <f t="shared" ca="1" si="35"/>
        <v/>
      </c>
    </row>
    <row r="104" spans="1:13" x14ac:dyDescent="0.35">
      <c r="A104">
        <f t="shared" ca="1" si="32"/>
        <v>9.0779192447282678E-2</v>
      </c>
      <c r="B104">
        <f t="shared" ca="1" si="31"/>
        <v>0.16340183995597901</v>
      </c>
      <c r="D104">
        <f t="shared" ca="1" si="33"/>
        <v>408.50459988994749</v>
      </c>
      <c r="E104">
        <f t="shared" ca="1" si="34"/>
        <v>9.0779192447282678E-2</v>
      </c>
      <c r="J104">
        <v>30</v>
      </c>
      <c r="K104" t="str">
        <f ca="1">SummaryStats!A32</f>
        <v/>
      </c>
      <c r="L104" s="3" t="e">
        <f ca="1">IFERROR(SQRT(OFFSET(SummaryStats!$A$2,J104,J104)),NA())</f>
        <v>#N/A</v>
      </c>
      <c r="M104" t="str">
        <f t="shared" ca="1" si="35"/>
        <v/>
      </c>
    </row>
    <row r="105" spans="1:13" x14ac:dyDescent="0.35">
      <c r="A105">
        <f t="shared" ca="1" si="32"/>
        <v>9.3899649468267621E-2</v>
      </c>
      <c r="B105">
        <f t="shared" ca="1" si="31"/>
        <v>0.16877440115337494</v>
      </c>
      <c r="D105">
        <f t="shared" ca="1" si="33"/>
        <v>421.93600288343737</v>
      </c>
      <c r="E105">
        <f t="shared" ca="1" si="34"/>
        <v>9.3899649468267621E-2</v>
      </c>
    </row>
    <row r="106" spans="1:13" x14ac:dyDescent="0.35">
      <c r="A106">
        <f t="shared" ca="1" si="32"/>
        <v>9.7020106489252564E-2</v>
      </c>
      <c r="B106">
        <f t="shared" ref="B106:B137" ca="1" si="36">SQRT((A-2*B*A106+CC*A106^2)/D)</f>
        <v>0.17414921292646773</v>
      </c>
      <c r="D106">
        <f t="shared" ca="1" si="33"/>
        <v>435.37303231616931</v>
      </c>
      <c r="E106">
        <f t="shared" ca="1" si="34"/>
        <v>9.7020106489252564E-2</v>
      </c>
    </row>
    <row r="107" spans="1:13" x14ac:dyDescent="0.35">
      <c r="A107">
        <f t="shared" ref="A107:A124" ca="1" si="37">A106+(Rmax-$A$74)/50</f>
        <v>0.10014056351023751</v>
      </c>
      <c r="B107">
        <f t="shared" ca="1" si="36"/>
        <v>0.17952607313614083</v>
      </c>
      <c r="D107">
        <f t="shared" ca="1" si="33"/>
        <v>448.81518284035207</v>
      </c>
      <c r="E107">
        <f t="shared" ca="1" si="34"/>
        <v>0.10014056351023751</v>
      </c>
    </row>
    <row r="108" spans="1:13" x14ac:dyDescent="0.35">
      <c r="A108">
        <f t="shared" ca="1" si="37"/>
        <v>0.10326102053122245</v>
      </c>
      <c r="B108">
        <f t="shared" ca="1" si="36"/>
        <v>0.18490480308257187</v>
      </c>
      <c r="D108">
        <f t="shared" ca="1" si="33"/>
        <v>462.26200770642964</v>
      </c>
      <c r="E108">
        <f t="shared" ca="1" si="34"/>
        <v>0.10326102053122245</v>
      </c>
    </row>
    <row r="109" spans="1:13" x14ac:dyDescent="0.35">
      <c r="A109">
        <f t="shared" ca="1" si="37"/>
        <v>0.10638147755220739</v>
      </c>
      <c r="B109">
        <f t="shared" ca="1" si="36"/>
        <v>0.19028524421213877</v>
      </c>
      <c r="D109">
        <f t="shared" ca="1" si="33"/>
        <v>475.71311053034691</v>
      </c>
      <c r="E109">
        <f t="shared" ca="1" si="34"/>
        <v>0.10638147755220739</v>
      </c>
    </row>
    <row r="110" spans="1:13" x14ac:dyDescent="0.35">
      <c r="A110">
        <f t="shared" ca="1" si="37"/>
        <v>0.10950193457319234</v>
      </c>
      <c r="B110">
        <f t="shared" ca="1" si="36"/>
        <v>0.19566725536299842</v>
      </c>
      <c r="D110">
        <f t="shared" ca="1" si="33"/>
        <v>489.16813840749603</v>
      </c>
      <c r="E110">
        <f t="shared" ca="1" si="34"/>
        <v>0.10950193457319234</v>
      </c>
    </row>
    <row r="111" spans="1:13" x14ac:dyDescent="0.35">
      <c r="A111">
        <f t="shared" ca="1" si="37"/>
        <v>0.11262239159417728</v>
      </c>
      <c r="B111">
        <f t="shared" ca="1" si="36"/>
        <v>0.20105071044950645</v>
      </c>
      <c r="D111">
        <f t="shared" ca="1" si="33"/>
        <v>502.62677612376609</v>
      </c>
      <c r="E111">
        <f t="shared" ca="1" si="34"/>
        <v>0.11262239159417728</v>
      </c>
    </row>
    <row r="112" spans="1:13" x14ac:dyDescent="0.35">
      <c r="A112">
        <f t="shared" ca="1" si="37"/>
        <v>0.11574284861516222</v>
      </c>
      <c r="B112">
        <f t="shared" ca="1" si="36"/>
        <v>0.20643549650619838</v>
      </c>
      <c r="D112">
        <f t="shared" ca="1" si="33"/>
        <v>516.08874126549586</v>
      </c>
      <c r="E112">
        <f t="shared" ca="1" si="34"/>
        <v>0.11574284861516222</v>
      </c>
    </row>
    <row r="113" spans="1:5" x14ac:dyDescent="0.35">
      <c r="A113">
        <f t="shared" ca="1" si="37"/>
        <v>0.11886330563614717</v>
      </c>
      <c r="B113">
        <f t="shared" ca="1" si="36"/>
        <v>0.2118215120279735</v>
      </c>
      <c r="D113">
        <f t="shared" ca="1" si="33"/>
        <v>529.55378006993374</v>
      </c>
      <c r="E113">
        <f t="shared" ca="1" si="34"/>
        <v>0.11886330563614717</v>
      </c>
    </row>
    <row r="114" spans="1:5" x14ac:dyDescent="0.35">
      <c r="A114">
        <f t="shared" ca="1" si="37"/>
        <v>0.12198376265713211</v>
      </c>
      <c r="B114">
        <f t="shared" ca="1" si="36"/>
        <v>0.21720866555554391</v>
      </c>
      <c r="D114">
        <f t="shared" ca="1" si="33"/>
        <v>543.02166388885973</v>
      </c>
      <c r="E114">
        <f t="shared" ca="1" si="34"/>
        <v>0.12198376265713211</v>
      </c>
    </row>
    <row r="115" spans="1:5" x14ac:dyDescent="0.35">
      <c r="A115">
        <f t="shared" ca="1" si="37"/>
        <v>0.12510421967811705</v>
      </c>
      <c r="B115">
        <f t="shared" ca="1" si="36"/>
        <v>0.22259687446496243</v>
      </c>
      <c r="D115">
        <f t="shared" ca="1" si="33"/>
        <v>556.49218616240603</v>
      </c>
      <c r="E115">
        <f t="shared" ca="1" si="34"/>
        <v>0.12510421967811705</v>
      </c>
    </row>
    <row r="116" spans="1:5" x14ac:dyDescent="0.35">
      <c r="A116">
        <f t="shared" ca="1" si="37"/>
        <v>0.12822467669910201</v>
      </c>
      <c r="B116">
        <f t="shared" ca="1" si="36"/>
        <v>0.22798606392774817</v>
      </c>
      <c r="D116">
        <f t="shared" ca="1" si="33"/>
        <v>569.96515981937046</v>
      </c>
      <c r="E116">
        <f t="shared" ca="1" si="34"/>
        <v>0.12822467669910201</v>
      </c>
    </row>
    <row r="117" spans="1:5" x14ac:dyDescent="0.35">
      <c r="A117">
        <f t="shared" ca="1" si="37"/>
        <v>0.13134513372008697</v>
      </c>
      <c r="B117">
        <f t="shared" ca="1" si="36"/>
        <v>0.23337616601425099</v>
      </c>
      <c r="D117">
        <f t="shared" ca="1" si="33"/>
        <v>583.44041503562744</v>
      </c>
      <c r="E117">
        <f t="shared" ca="1" si="34"/>
        <v>0.13134513372008697</v>
      </c>
    </row>
    <row r="118" spans="1:5" x14ac:dyDescent="0.35">
      <c r="A118">
        <f t="shared" ca="1" si="37"/>
        <v>0.13446559074107192</v>
      </c>
      <c r="B118">
        <f t="shared" ca="1" si="36"/>
        <v>0.23876711891779009</v>
      </c>
      <c r="D118">
        <f t="shared" ca="1" si="33"/>
        <v>596.91779729447524</v>
      </c>
      <c r="E118">
        <f t="shared" ca="1" si="34"/>
        <v>0.13446559074107192</v>
      </c>
    </row>
    <row r="119" spans="1:5" x14ac:dyDescent="0.35">
      <c r="A119">
        <f t="shared" ca="1" si="37"/>
        <v>0.13758604776205688</v>
      </c>
      <c r="B119">
        <f t="shared" ca="1" si="36"/>
        <v>0.24415886628103411</v>
      </c>
      <c r="D119">
        <f t="shared" ca="1" si="33"/>
        <v>610.3971657025852</v>
      </c>
      <c r="E119">
        <f t="shared" ca="1" si="34"/>
        <v>0.13758604776205688</v>
      </c>
    </row>
    <row r="120" spans="1:5" x14ac:dyDescent="0.35">
      <c r="A120">
        <f t="shared" ca="1" si="37"/>
        <v>0.14070650478304184</v>
      </c>
      <c r="B120">
        <f t="shared" ca="1" si="36"/>
        <v>0.24955135660926514</v>
      </c>
      <c r="D120">
        <f t="shared" ca="1" si="33"/>
        <v>623.8783915231628</v>
      </c>
      <c r="E120">
        <f t="shared" ca="1" si="34"/>
        <v>0.14070650478304184</v>
      </c>
    </row>
    <row r="121" spans="1:5" x14ac:dyDescent="0.35">
      <c r="A121">
        <f t="shared" ca="1" si="37"/>
        <v>0.14382696180402679</v>
      </c>
      <c r="B121">
        <f t="shared" ca="1" si="36"/>
        <v>0.25494454275774614</v>
      </c>
      <c r="D121">
        <f t="shared" ca="1" si="33"/>
        <v>637.36135689436537</v>
      </c>
      <c r="E121">
        <f t="shared" ca="1" si="34"/>
        <v>0.14382696180402679</v>
      </c>
    </row>
    <row r="122" spans="1:5" x14ac:dyDescent="0.35">
      <c r="A122">
        <f t="shared" ca="1" si="37"/>
        <v>0.14694741882501175</v>
      </c>
      <c r="B122">
        <f t="shared" ca="1" si="36"/>
        <v>0.26033838148251359</v>
      </c>
      <c r="D122">
        <f t="shared" ca="1" si="33"/>
        <v>650.84595370628392</v>
      </c>
      <c r="E122">
        <f t="shared" ca="1" si="34"/>
        <v>0.14694741882501175</v>
      </c>
    </row>
    <row r="123" spans="1:5" x14ac:dyDescent="0.35">
      <c r="A123">
        <f t="shared" ca="1" si="37"/>
        <v>0.15006787584599671</v>
      </c>
      <c r="B123">
        <f t="shared" ca="1" si="36"/>
        <v>0.26573283304563672</v>
      </c>
      <c r="D123">
        <f t="shared" ca="1" si="33"/>
        <v>664.33208261409175</v>
      </c>
      <c r="E123">
        <f t="shared" ca="1" si="34"/>
        <v>0.15006787584599671</v>
      </c>
    </row>
    <row r="124" spans="1:5" x14ac:dyDescent="0.35">
      <c r="A124">
        <f t="shared" ca="1" si="37"/>
        <v>0.15318833286698166</v>
      </c>
      <c r="B124">
        <f t="shared" ca="1" si="36"/>
        <v>0.27112786086740076</v>
      </c>
      <c r="D124">
        <f t="shared" ca="1" si="33"/>
        <v>677.81965216850188</v>
      </c>
      <c r="E124">
        <f t="shared" ca="1" si="34"/>
        <v>0.15318833286698166</v>
      </c>
    </row>
    <row r="125" spans="1:5" x14ac:dyDescent="0.35">
      <c r="D125">
        <f ca="1">D124</f>
        <v>677.81965216850188</v>
      </c>
      <c r="E125">
        <v>0</v>
      </c>
    </row>
    <row r="126" spans="1:5" x14ac:dyDescent="0.35">
      <c r="D126">
        <v>1000</v>
      </c>
      <c r="E126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CC2F7-4598-43D2-93B2-B62463586208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AMT</v>
      </c>
    </row>
    <row r="2" spans="1:13" x14ac:dyDescent="0.35">
      <c r="A2" s="1">
        <v>43160</v>
      </c>
      <c r="B2">
        <v>139</v>
      </c>
      <c r="C2">
        <v>150.11999499999999</v>
      </c>
      <c r="D2">
        <v>132.020004</v>
      </c>
      <c r="E2">
        <v>145.33999600000001</v>
      </c>
      <c r="F2">
        <v>131.02636699999999</v>
      </c>
      <c r="G2">
        <v>56051400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https://query1.finance.yahoo.com/v7/finance/download/AMT?period1=1518048000&amp;period2=1678233600&amp;interval=1mo&amp;events=history&amp;includeAdjustedClose=true</v>
      </c>
    </row>
    <row r="3" spans="1:13" x14ac:dyDescent="0.35">
      <c r="A3" s="1">
        <v>43191</v>
      </c>
      <c r="B3">
        <v>145.729996</v>
      </c>
      <c r="C3">
        <v>146.990005</v>
      </c>
      <c r="D3">
        <v>133.529999</v>
      </c>
      <c r="E3">
        <v>136.36000100000001</v>
      </c>
      <c r="F3">
        <v>122.930763</v>
      </c>
      <c r="G3">
        <v>50988700</v>
      </c>
      <c r="I3" s="2">
        <f>F3/F2-1</f>
        <v>-6.1786067837781067E-2</v>
      </c>
      <c r="J3" s="2">
        <f>LN(F3/F2)</f>
        <v>-6.3777283312918542E-2</v>
      </c>
    </row>
    <row r="4" spans="1:13" x14ac:dyDescent="0.35">
      <c r="A4" s="1">
        <v>43221</v>
      </c>
      <c r="B4">
        <v>137.070007</v>
      </c>
      <c r="C4">
        <v>141.009995</v>
      </c>
      <c r="D4">
        <v>133.85000600000001</v>
      </c>
      <c r="E4">
        <v>138.36999499999999</v>
      </c>
      <c r="F4">
        <v>125.39962800000001</v>
      </c>
      <c r="G4">
        <v>46518400</v>
      </c>
      <c r="I4" s="2">
        <f t="shared" ref="I4:I61" si="0">F4/F3-1</f>
        <v>2.0083378153278097E-2</v>
      </c>
      <c r="J4" s="2">
        <f t="shared" ref="J4:J61" si="1">LN(F4/F3)</f>
        <v>1.9884367242906788E-2</v>
      </c>
    </row>
    <row r="5" spans="1:13" x14ac:dyDescent="0.35">
      <c r="A5" s="1">
        <v>43252</v>
      </c>
      <c r="B5">
        <v>138.199997</v>
      </c>
      <c r="C5">
        <v>145</v>
      </c>
      <c r="D5">
        <v>136.029999</v>
      </c>
      <c r="E5">
        <v>144.16999799999999</v>
      </c>
      <c r="F5">
        <v>130.655945</v>
      </c>
      <c r="G5">
        <v>46073300</v>
      </c>
      <c r="I5" s="2">
        <f t="shared" si="0"/>
        <v>4.1916527854452656E-2</v>
      </c>
      <c r="J5" s="2">
        <f t="shared" si="1"/>
        <v>4.1061832497102636E-2</v>
      </c>
    </row>
    <row r="6" spans="1:13" x14ac:dyDescent="0.35">
      <c r="A6" s="1">
        <v>43282</v>
      </c>
      <c r="B6">
        <v>144.33000200000001</v>
      </c>
      <c r="C6">
        <v>150.820007</v>
      </c>
      <c r="D6">
        <v>138.509995</v>
      </c>
      <c r="E6">
        <v>148.240005</v>
      </c>
      <c r="F6">
        <v>135.09520000000001</v>
      </c>
      <c r="G6">
        <v>41106800</v>
      </c>
      <c r="I6" s="2">
        <f t="shared" si="0"/>
        <v>3.3976678213915257E-2</v>
      </c>
      <c r="J6" s="2">
        <f t="shared" si="1"/>
        <v>3.3412220913027334E-2</v>
      </c>
    </row>
    <row r="7" spans="1:13" x14ac:dyDescent="0.35">
      <c r="A7" s="1">
        <v>43313</v>
      </c>
      <c r="B7">
        <v>147.66999799999999</v>
      </c>
      <c r="C7">
        <v>151.91999799999999</v>
      </c>
      <c r="D7">
        <v>147.19000199999999</v>
      </c>
      <c r="E7">
        <v>149.11999499999999</v>
      </c>
      <c r="F7">
        <v>135.897186</v>
      </c>
      <c r="G7">
        <v>31331600</v>
      </c>
      <c r="I7" s="2">
        <f t="shared" si="0"/>
        <v>5.9364507399226607E-3</v>
      </c>
      <c r="J7" s="2">
        <f t="shared" si="1"/>
        <v>5.9188994435784414E-3</v>
      </c>
    </row>
    <row r="8" spans="1:13" x14ac:dyDescent="0.35">
      <c r="A8" s="1">
        <v>43344</v>
      </c>
      <c r="B8">
        <v>148.729996</v>
      </c>
      <c r="C8">
        <v>149.60000600000001</v>
      </c>
      <c r="D8">
        <v>143.300003</v>
      </c>
      <c r="E8">
        <v>145.300003</v>
      </c>
      <c r="F8">
        <v>132.415909</v>
      </c>
      <c r="G8">
        <v>26875600</v>
      </c>
      <c r="I8" s="2">
        <f t="shared" si="0"/>
        <v>-2.5616991068527439E-2</v>
      </c>
      <c r="J8" s="2">
        <f t="shared" si="1"/>
        <v>-2.5950819646239458E-2</v>
      </c>
    </row>
    <row r="9" spans="1:13" x14ac:dyDescent="0.35">
      <c r="A9" s="1">
        <v>43374</v>
      </c>
      <c r="B9">
        <v>146.08999600000001</v>
      </c>
      <c r="C9">
        <v>161.71000699999999</v>
      </c>
      <c r="D9">
        <v>140.39999399999999</v>
      </c>
      <c r="E9">
        <v>155.80999800000001</v>
      </c>
      <c r="F9">
        <v>142.77749600000001</v>
      </c>
      <c r="G9">
        <v>53085500</v>
      </c>
      <c r="I9" s="2">
        <f t="shared" si="0"/>
        <v>7.825031809433125E-2</v>
      </c>
      <c r="J9" s="2">
        <f t="shared" si="1"/>
        <v>7.5339651555585307E-2</v>
      </c>
    </row>
    <row r="10" spans="1:13" x14ac:dyDescent="0.35">
      <c r="A10" s="1">
        <v>43405</v>
      </c>
      <c r="B10">
        <v>156.53999300000001</v>
      </c>
      <c r="C10">
        <v>167.08999600000001</v>
      </c>
      <c r="D10">
        <v>149.240005</v>
      </c>
      <c r="E10">
        <v>164.490005</v>
      </c>
      <c r="F10">
        <v>150.73152200000001</v>
      </c>
      <c r="G10">
        <v>45144600</v>
      </c>
      <c r="I10" s="2">
        <f t="shared" si="0"/>
        <v>5.5709241461973757E-2</v>
      </c>
      <c r="J10" s="2">
        <f t="shared" si="1"/>
        <v>5.4212807846537314E-2</v>
      </c>
    </row>
    <row r="11" spans="1:13" x14ac:dyDescent="0.35">
      <c r="A11" s="1">
        <v>43435</v>
      </c>
      <c r="B11">
        <v>165.020004</v>
      </c>
      <c r="C11">
        <v>168.58000200000001</v>
      </c>
      <c r="D11">
        <v>150.66999799999999</v>
      </c>
      <c r="E11">
        <v>158.19000199999999</v>
      </c>
      <c r="F11">
        <v>144.95845</v>
      </c>
      <c r="G11">
        <v>45714400</v>
      </c>
      <c r="I11" s="2">
        <f t="shared" si="0"/>
        <v>-3.8300362945980271E-2</v>
      </c>
      <c r="J11" s="2">
        <f t="shared" si="1"/>
        <v>-3.9053104664188376E-2</v>
      </c>
    </row>
    <row r="12" spans="1:13" x14ac:dyDescent="0.35">
      <c r="A12" s="1">
        <v>43466</v>
      </c>
      <c r="B12">
        <v>157.11000100000001</v>
      </c>
      <c r="C12">
        <v>173.949997</v>
      </c>
      <c r="D12">
        <v>153.929993</v>
      </c>
      <c r="E12">
        <v>172.83999600000001</v>
      </c>
      <c r="F12">
        <v>159.254074</v>
      </c>
      <c r="G12">
        <v>39712800</v>
      </c>
      <c r="I12" s="2">
        <f t="shared" si="0"/>
        <v>9.8618769723324284E-2</v>
      </c>
      <c r="J12" s="2">
        <f t="shared" si="1"/>
        <v>9.4053726909984411E-2</v>
      </c>
    </row>
    <row r="13" spans="1:13" x14ac:dyDescent="0.35">
      <c r="A13" s="1">
        <v>43497</v>
      </c>
      <c r="B13">
        <v>173.14999399999999</v>
      </c>
      <c r="C13">
        <v>178.69000199999999</v>
      </c>
      <c r="D13">
        <v>168.88000500000001</v>
      </c>
      <c r="E13">
        <v>176.14999399999999</v>
      </c>
      <c r="F13">
        <v>162.30392499999999</v>
      </c>
      <c r="G13">
        <v>34865400</v>
      </c>
      <c r="I13" s="2">
        <f t="shared" si="0"/>
        <v>1.9150850734280134E-2</v>
      </c>
      <c r="J13" s="2">
        <f t="shared" si="1"/>
        <v>1.8969781296093727E-2</v>
      </c>
    </row>
    <row r="14" spans="1:13" x14ac:dyDescent="0.35">
      <c r="A14" s="1">
        <v>43525</v>
      </c>
      <c r="B14">
        <v>176.199997</v>
      </c>
      <c r="C14">
        <v>197.33000200000001</v>
      </c>
      <c r="D14">
        <v>174.270004</v>
      </c>
      <c r="E14">
        <v>197.05999800000001</v>
      </c>
      <c r="F14">
        <v>181.57032799999999</v>
      </c>
      <c r="G14">
        <v>38621700</v>
      </c>
      <c r="I14" s="2">
        <f t="shared" si="0"/>
        <v>0.118705712138508</v>
      </c>
      <c r="J14" s="2">
        <f t="shared" si="1"/>
        <v>0.11217240290804535</v>
      </c>
    </row>
    <row r="15" spans="1:13" x14ac:dyDescent="0.35">
      <c r="A15" s="1">
        <v>43556</v>
      </c>
      <c r="B15">
        <v>197.53999300000001</v>
      </c>
      <c r="C15">
        <v>198.19000199999999</v>
      </c>
      <c r="D15">
        <v>189.41999799999999</v>
      </c>
      <c r="E15">
        <v>195.300003</v>
      </c>
      <c r="F15">
        <v>179.948669</v>
      </c>
      <c r="G15">
        <v>35327200</v>
      </c>
      <c r="I15" s="2">
        <f t="shared" si="0"/>
        <v>-8.9312996119057519E-3</v>
      </c>
      <c r="J15" s="2">
        <f t="shared" si="1"/>
        <v>-8.9714227481118222E-3</v>
      </c>
    </row>
    <row r="16" spans="1:13" x14ac:dyDescent="0.35">
      <c r="A16" s="1">
        <v>43586</v>
      </c>
      <c r="B16">
        <v>194.949997</v>
      </c>
      <c r="C16">
        <v>210.25</v>
      </c>
      <c r="D16">
        <v>188.529999</v>
      </c>
      <c r="E16">
        <v>208.770004</v>
      </c>
      <c r="F16">
        <v>193.24397300000001</v>
      </c>
      <c r="G16">
        <v>34180400</v>
      </c>
      <c r="I16" s="2">
        <f t="shared" si="0"/>
        <v>7.3883869627288101E-2</v>
      </c>
      <c r="J16" s="2">
        <f t="shared" si="1"/>
        <v>7.1281861401676958E-2</v>
      </c>
      <c r="M16" s="4"/>
    </row>
    <row r="17" spans="1:13" x14ac:dyDescent="0.35">
      <c r="A17" s="1">
        <v>43617</v>
      </c>
      <c r="B17">
        <v>208.86000100000001</v>
      </c>
      <c r="C17">
        <v>218.78999300000001</v>
      </c>
      <c r="D17">
        <v>203.61999499999999</v>
      </c>
      <c r="E17">
        <v>204.449997</v>
      </c>
      <c r="F17">
        <v>189.24525499999999</v>
      </c>
      <c r="G17">
        <v>38676500</v>
      </c>
      <c r="I17" s="2">
        <f t="shared" si="0"/>
        <v>-2.0692588430688219E-2</v>
      </c>
      <c r="J17" s="2">
        <f t="shared" si="1"/>
        <v>-2.0909680052319038E-2</v>
      </c>
      <c r="M17" s="4"/>
    </row>
    <row r="18" spans="1:13" x14ac:dyDescent="0.35">
      <c r="A18" s="1">
        <v>43647</v>
      </c>
      <c r="B18">
        <v>205</v>
      </c>
      <c r="C18">
        <v>213.679993</v>
      </c>
      <c r="D18">
        <v>199.479996</v>
      </c>
      <c r="E18">
        <v>211.61999499999999</v>
      </c>
      <c r="F18">
        <v>196.72740200000001</v>
      </c>
      <c r="G18">
        <v>37784800</v>
      </c>
      <c r="I18" s="2">
        <f t="shared" si="0"/>
        <v>3.9536774647269457E-2</v>
      </c>
      <c r="J18" s="2">
        <f t="shared" si="1"/>
        <v>3.8775204936221018E-2</v>
      </c>
    </row>
    <row r="19" spans="1:13" x14ac:dyDescent="0.35">
      <c r="A19" s="1">
        <v>43678</v>
      </c>
      <c r="B19">
        <v>210.11000100000001</v>
      </c>
      <c r="C19">
        <v>231.770004</v>
      </c>
      <c r="D19">
        <v>208.5</v>
      </c>
      <c r="E19">
        <v>230.19000199999999</v>
      </c>
      <c r="F19">
        <v>213.990555</v>
      </c>
      <c r="G19">
        <v>34114500</v>
      </c>
      <c r="I19" s="2">
        <f t="shared" si="0"/>
        <v>8.7751644277801244E-2</v>
      </c>
      <c r="J19" s="2">
        <f t="shared" si="1"/>
        <v>8.411285424959565E-2</v>
      </c>
    </row>
    <row r="20" spans="1:13" x14ac:dyDescent="0.35">
      <c r="A20" s="1">
        <v>43709</v>
      </c>
      <c r="B20">
        <v>230.60000600000001</v>
      </c>
      <c r="C20">
        <v>242</v>
      </c>
      <c r="D20">
        <v>212.5</v>
      </c>
      <c r="E20">
        <v>221.13000500000001</v>
      </c>
      <c r="F20">
        <v>205.56814600000001</v>
      </c>
      <c r="G20">
        <v>41782000</v>
      </c>
      <c r="I20" s="2">
        <f t="shared" si="0"/>
        <v>-3.9358788522231736E-2</v>
      </c>
      <c r="J20" s="2">
        <f t="shared" si="1"/>
        <v>-4.0154288862624718E-2</v>
      </c>
    </row>
    <row r="21" spans="1:13" x14ac:dyDescent="0.35">
      <c r="A21" s="1">
        <v>43739</v>
      </c>
      <c r="B21">
        <v>220.699997</v>
      </c>
      <c r="C21">
        <v>231.21000699999999</v>
      </c>
      <c r="D21">
        <v>210.029999</v>
      </c>
      <c r="E21">
        <v>218.08000200000001</v>
      </c>
      <c r="F21">
        <v>203.603882</v>
      </c>
      <c r="G21">
        <v>35589100</v>
      </c>
      <c r="I21" s="2">
        <f t="shared" si="0"/>
        <v>-9.5552936494354146E-3</v>
      </c>
      <c r="J21" s="2">
        <f t="shared" si="1"/>
        <v>-9.6012383789666339E-3</v>
      </c>
    </row>
    <row r="22" spans="1:13" x14ac:dyDescent="0.35">
      <c r="A22" s="1">
        <v>43770</v>
      </c>
      <c r="B22">
        <v>219.14999399999999</v>
      </c>
      <c r="C22">
        <v>219.759995</v>
      </c>
      <c r="D22">
        <v>202.91000399999999</v>
      </c>
      <c r="E22">
        <v>214.029999</v>
      </c>
      <c r="F22">
        <v>199.822723</v>
      </c>
      <c r="G22">
        <v>33150800</v>
      </c>
      <c r="I22" s="2">
        <f t="shared" si="0"/>
        <v>-1.8571153766115289E-2</v>
      </c>
      <c r="J22" s="2">
        <f t="shared" si="1"/>
        <v>-1.874576281568071E-2</v>
      </c>
    </row>
    <row r="23" spans="1:13" x14ac:dyDescent="0.35">
      <c r="A23" s="1">
        <v>43800</v>
      </c>
      <c r="B23">
        <v>214.14999399999999</v>
      </c>
      <c r="C23">
        <v>229.979996</v>
      </c>
      <c r="D23">
        <v>208.25</v>
      </c>
      <c r="E23">
        <v>229.820007</v>
      </c>
      <c r="F23">
        <v>214.564606</v>
      </c>
      <c r="G23">
        <v>32212400</v>
      </c>
      <c r="I23" s="2">
        <f t="shared" si="0"/>
        <v>7.3774807883085547E-2</v>
      </c>
      <c r="J23" s="2">
        <f t="shared" si="1"/>
        <v>7.118029801505657E-2</v>
      </c>
    </row>
    <row r="24" spans="1:13" x14ac:dyDescent="0.35">
      <c r="A24" s="1">
        <v>43831</v>
      </c>
      <c r="B24">
        <v>229.679993</v>
      </c>
      <c r="C24">
        <v>239.990005</v>
      </c>
      <c r="D24">
        <v>221.61999499999999</v>
      </c>
      <c r="E24">
        <v>231.740005</v>
      </c>
      <c r="F24">
        <v>217.32373000000001</v>
      </c>
      <c r="G24">
        <v>31297600</v>
      </c>
      <c r="I24" s="2">
        <f t="shared" si="0"/>
        <v>1.285917585121199E-2</v>
      </c>
      <c r="J24" s="2">
        <f t="shared" si="1"/>
        <v>1.2777198674082748E-2</v>
      </c>
      <c r="M24" s="4"/>
    </row>
    <row r="25" spans="1:13" x14ac:dyDescent="0.35">
      <c r="A25" s="1">
        <v>43862</v>
      </c>
      <c r="B25">
        <v>232.979996</v>
      </c>
      <c r="C25">
        <v>258.61999500000002</v>
      </c>
      <c r="D25">
        <v>218.029999</v>
      </c>
      <c r="E25">
        <v>226.800003</v>
      </c>
      <c r="F25">
        <v>212.69103999999999</v>
      </c>
      <c r="G25">
        <v>39997900</v>
      </c>
      <c r="I25" s="2">
        <f t="shared" si="0"/>
        <v>-2.1317000218982196E-2</v>
      </c>
      <c r="J25" s="2">
        <f t="shared" si="1"/>
        <v>-2.1547488905561497E-2</v>
      </c>
      <c r="M25" s="4"/>
    </row>
    <row r="26" spans="1:13" x14ac:dyDescent="0.35">
      <c r="A26" s="1">
        <v>43891</v>
      </c>
      <c r="B26">
        <v>229.029999</v>
      </c>
      <c r="C26">
        <v>251.970001</v>
      </c>
      <c r="D26">
        <v>174.320007</v>
      </c>
      <c r="E26">
        <v>217.75</v>
      </c>
      <c r="F26">
        <v>204.20404099999999</v>
      </c>
      <c r="G26">
        <v>77341400</v>
      </c>
      <c r="I26" s="2">
        <f t="shared" si="0"/>
        <v>-3.9902945605983176E-2</v>
      </c>
      <c r="J26" s="2">
        <f t="shared" si="1"/>
        <v>-4.0720901303245731E-2</v>
      </c>
    </row>
    <row r="27" spans="1:13" x14ac:dyDescent="0.35">
      <c r="A27" s="1">
        <v>43922</v>
      </c>
      <c r="B27">
        <v>205.80999800000001</v>
      </c>
      <c r="C27">
        <v>260.42999300000002</v>
      </c>
      <c r="D27">
        <v>202.029999</v>
      </c>
      <c r="E27">
        <v>238</v>
      </c>
      <c r="F27">
        <v>223.19430500000001</v>
      </c>
      <c r="G27">
        <v>52290100</v>
      </c>
      <c r="I27" s="2">
        <f t="shared" si="0"/>
        <v>9.2996514207081882E-2</v>
      </c>
      <c r="J27" s="2">
        <f t="shared" si="1"/>
        <v>8.89230199917697E-2</v>
      </c>
    </row>
    <row r="28" spans="1:13" x14ac:dyDescent="0.35">
      <c r="A28" s="1">
        <v>43952</v>
      </c>
      <c r="B28">
        <v>233.240005</v>
      </c>
      <c r="C28">
        <v>259.47000100000002</v>
      </c>
      <c r="D28">
        <v>223.83000200000001</v>
      </c>
      <c r="E28">
        <v>258.17001299999998</v>
      </c>
      <c r="F28">
        <v>243.12098700000001</v>
      </c>
      <c r="G28">
        <v>39516000</v>
      </c>
      <c r="I28" s="2">
        <f t="shared" si="0"/>
        <v>8.9279527091876254E-2</v>
      </c>
      <c r="J28" s="2">
        <f t="shared" si="1"/>
        <v>8.5516493375228361E-2</v>
      </c>
    </row>
    <row r="29" spans="1:13" x14ac:dyDescent="0.35">
      <c r="A29" s="1">
        <v>43983</v>
      </c>
      <c r="B29">
        <v>258.02999899999998</v>
      </c>
      <c r="C29">
        <v>269.25</v>
      </c>
      <c r="D29">
        <v>244.020004</v>
      </c>
      <c r="E29">
        <v>258.540009</v>
      </c>
      <c r="F29">
        <v>243.469482</v>
      </c>
      <c r="G29">
        <v>50063300</v>
      </c>
      <c r="I29" s="2">
        <f t="shared" si="0"/>
        <v>1.4334221175236195E-3</v>
      </c>
      <c r="J29" s="2">
        <f t="shared" si="1"/>
        <v>1.4323957487361932E-3</v>
      </c>
    </row>
    <row r="30" spans="1:13" x14ac:dyDescent="0.35">
      <c r="A30" s="1">
        <v>44013</v>
      </c>
      <c r="B30">
        <v>259.32000699999998</v>
      </c>
      <c r="C30">
        <v>272.20001200000002</v>
      </c>
      <c r="D30">
        <v>253.14999399999999</v>
      </c>
      <c r="E30">
        <v>261.39001500000001</v>
      </c>
      <c r="F30">
        <v>247.18336500000001</v>
      </c>
      <c r="G30">
        <v>31179500</v>
      </c>
      <c r="I30" s="2">
        <f t="shared" si="0"/>
        <v>1.5253998034957084E-2</v>
      </c>
      <c r="J30" s="2">
        <f t="shared" si="1"/>
        <v>1.513882555726693E-2</v>
      </c>
    </row>
    <row r="31" spans="1:13" x14ac:dyDescent="0.35">
      <c r="A31" s="1">
        <v>44044</v>
      </c>
      <c r="B31">
        <v>259</v>
      </c>
      <c r="C31">
        <v>262.39999399999999</v>
      </c>
      <c r="D31">
        <v>242.179993</v>
      </c>
      <c r="E31">
        <v>249.14999399999999</v>
      </c>
      <c r="F31">
        <v>235.608597</v>
      </c>
      <c r="G31">
        <v>27475500</v>
      </c>
      <c r="I31" s="2">
        <f t="shared" si="0"/>
        <v>-4.6826646283418039E-2</v>
      </c>
      <c r="J31" s="2">
        <f t="shared" si="1"/>
        <v>-4.7958488704956101E-2</v>
      </c>
    </row>
    <row r="32" spans="1:13" x14ac:dyDescent="0.35">
      <c r="A32" s="1">
        <v>44075</v>
      </c>
      <c r="B32">
        <v>248.44000199999999</v>
      </c>
      <c r="C32">
        <v>268.66000400000001</v>
      </c>
      <c r="D32">
        <v>234.970001</v>
      </c>
      <c r="E32">
        <v>241.729996</v>
      </c>
      <c r="F32">
        <v>228.59188800000001</v>
      </c>
      <c r="G32">
        <v>46173900</v>
      </c>
      <c r="I32" s="2">
        <f t="shared" si="0"/>
        <v>-2.9781209554080923E-2</v>
      </c>
      <c r="J32" s="2">
        <f t="shared" si="1"/>
        <v>-3.0233675758159106E-2</v>
      </c>
    </row>
    <row r="33" spans="1:10" x14ac:dyDescent="0.35">
      <c r="A33" s="1">
        <v>44105</v>
      </c>
      <c r="B33">
        <v>242.19000199999999</v>
      </c>
      <c r="C33">
        <v>247.779999</v>
      </c>
      <c r="D33">
        <v>226.5</v>
      </c>
      <c r="E33">
        <v>229.64999399999999</v>
      </c>
      <c r="F33">
        <v>218.221756</v>
      </c>
      <c r="G33">
        <v>38722800</v>
      </c>
      <c r="I33" s="2">
        <f t="shared" si="0"/>
        <v>-4.5365266854963893E-2</v>
      </c>
      <c r="J33" s="2">
        <f t="shared" si="1"/>
        <v>-4.6426490047080597E-2</v>
      </c>
    </row>
    <row r="34" spans="1:10" x14ac:dyDescent="0.35">
      <c r="A34" s="1">
        <v>44136</v>
      </c>
      <c r="B34">
        <v>232.58000200000001</v>
      </c>
      <c r="C34">
        <v>253.08000200000001</v>
      </c>
      <c r="D34">
        <v>227.38999899999999</v>
      </c>
      <c r="E34">
        <v>231.199997</v>
      </c>
      <c r="F34">
        <v>219.694626</v>
      </c>
      <c r="G34">
        <v>38840200</v>
      </c>
      <c r="I34" s="2">
        <f t="shared" si="0"/>
        <v>6.7494186968233283E-3</v>
      </c>
      <c r="J34" s="2">
        <f t="shared" si="1"/>
        <v>6.7267433435715214E-3</v>
      </c>
    </row>
    <row r="35" spans="1:10" x14ac:dyDescent="0.35">
      <c r="A35" s="1">
        <v>44166</v>
      </c>
      <c r="B35">
        <v>232</v>
      </c>
      <c r="C35">
        <v>236.38999899999999</v>
      </c>
      <c r="D35">
        <v>215.41000399999999</v>
      </c>
      <c r="E35">
        <v>224.46000699999999</v>
      </c>
      <c r="F35">
        <v>213.290054</v>
      </c>
      <c r="G35">
        <v>53000800</v>
      </c>
      <c r="I35" s="2">
        <f t="shared" si="0"/>
        <v>-2.9152155956695958E-2</v>
      </c>
      <c r="J35" s="2">
        <f t="shared" si="1"/>
        <v>-2.9585523233943777E-2</v>
      </c>
    </row>
    <row r="36" spans="1:10" x14ac:dyDescent="0.35">
      <c r="A36" s="1">
        <v>44197</v>
      </c>
      <c r="B36">
        <v>226.070007</v>
      </c>
      <c r="C36">
        <v>234.13999899999999</v>
      </c>
      <c r="D36">
        <v>210.66000399999999</v>
      </c>
      <c r="E36">
        <v>227.36000100000001</v>
      </c>
      <c r="F36">
        <v>217.25491299999999</v>
      </c>
      <c r="G36">
        <v>49127600</v>
      </c>
      <c r="I36" s="2">
        <f t="shared" si="0"/>
        <v>1.8589047757473054E-2</v>
      </c>
      <c r="J36" s="2">
        <f t="shared" si="1"/>
        <v>1.8418383159896745E-2</v>
      </c>
    </row>
    <row r="37" spans="1:10" x14ac:dyDescent="0.35">
      <c r="A37" s="1">
        <v>44228</v>
      </c>
      <c r="B37">
        <v>229.16999799999999</v>
      </c>
      <c r="C37">
        <v>237.979996</v>
      </c>
      <c r="D37">
        <v>216.020004</v>
      </c>
      <c r="E37">
        <v>216.13000500000001</v>
      </c>
      <c r="F37">
        <v>206.524033</v>
      </c>
      <c r="G37">
        <v>35056400</v>
      </c>
      <c r="I37" s="2">
        <f t="shared" si="0"/>
        <v>-4.9393037201418744E-2</v>
      </c>
      <c r="J37" s="2">
        <f t="shared" si="1"/>
        <v>-5.0654590193474153E-2</v>
      </c>
    </row>
    <row r="38" spans="1:10" x14ac:dyDescent="0.35">
      <c r="A38" s="1">
        <v>44256</v>
      </c>
      <c r="B38">
        <v>218.55999800000001</v>
      </c>
      <c r="C38">
        <v>242.820007</v>
      </c>
      <c r="D38">
        <v>197.5</v>
      </c>
      <c r="E38">
        <v>239.05999800000001</v>
      </c>
      <c r="F38">
        <v>228.43490600000001</v>
      </c>
      <c r="G38">
        <v>60888700</v>
      </c>
      <c r="I38" s="2">
        <f t="shared" si="0"/>
        <v>0.10609357507559425</v>
      </c>
      <c r="J38" s="2">
        <f t="shared" si="1"/>
        <v>0.10083450628031988</v>
      </c>
    </row>
    <row r="39" spans="1:10" x14ac:dyDescent="0.35">
      <c r="A39" s="1">
        <v>44287</v>
      </c>
      <c r="B39">
        <v>240.05999800000001</v>
      </c>
      <c r="C39">
        <v>255.279999</v>
      </c>
      <c r="D39">
        <v>237.009995</v>
      </c>
      <c r="E39">
        <v>254.770004</v>
      </c>
      <c r="F39">
        <v>243.44665499999999</v>
      </c>
      <c r="G39">
        <v>35034300</v>
      </c>
      <c r="I39" s="2">
        <f t="shared" si="0"/>
        <v>6.5715652930905311E-2</v>
      </c>
      <c r="J39" s="2">
        <f t="shared" si="1"/>
        <v>6.3646548070570408E-2</v>
      </c>
    </row>
    <row r="40" spans="1:10" x14ac:dyDescent="0.35">
      <c r="A40" s="1">
        <v>44317</v>
      </c>
      <c r="B40">
        <v>253.949997</v>
      </c>
      <c r="C40">
        <v>257.52999899999998</v>
      </c>
      <c r="D40">
        <v>240.86999499999999</v>
      </c>
      <c r="E40">
        <v>255.46000699999999</v>
      </c>
      <c r="F40">
        <v>245.37170399999999</v>
      </c>
      <c r="G40">
        <v>43031800</v>
      </c>
      <c r="I40" s="2">
        <f t="shared" si="0"/>
        <v>7.9074777182706057E-3</v>
      </c>
      <c r="J40" s="2">
        <f t="shared" si="1"/>
        <v>7.8763774584964946E-3</v>
      </c>
    </row>
    <row r="41" spans="1:10" x14ac:dyDescent="0.35">
      <c r="A41" s="1">
        <v>44348</v>
      </c>
      <c r="B41">
        <v>256.64001500000001</v>
      </c>
      <c r="C41">
        <v>274.80999800000001</v>
      </c>
      <c r="D41">
        <v>254.949997</v>
      </c>
      <c r="E41">
        <v>270.14001500000001</v>
      </c>
      <c r="F41">
        <v>259.47198500000002</v>
      </c>
      <c r="G41">
        <v>34178800</v>
      </c>
      <c r="I41" s="2">
        <f t="shared" si="0"/>
        <v>5.7464983818998228E-2</v>
      </c>
      <c r="J41" s="2">
        <f t="shared" si="1"/>
        <v>5.5874519162176409E-2</v>
      </c>
    </row>
    <row r="42" spans="1:10" x14ac:dyDescent="0.35">
      <c r="A42" s="1">
        <v>44378</v>
      </c>
      <c r="B42">
        <v>268.63000499999998</v>
      </c>
      <c r="C42">
        <v>289.51001000000002</v>
      </c>
      <c r="D42">
        <v>267.64999399999999</v>
      </c>
      <c r="E42">
        <v>282.79998799999998</v>
      </c>
      <c r="F42">
        <v>272.932526</v>
      </c>
      <c r="G42">
        <v>30186400</v>
      </c>
      <c r="I42" s="2">
        <f t="shared" si="0"/>
        <v>5.1876664064523181E-2</v>
      </c>
      <c r="J42" s="2">
        <f t="shared" si="1"/>
        <v>5.0575867960040384E-2</v>
      </c>
    </row>
    <row r="43" spans="1:10" x14ac:dyDescent="0.35">
      <c r="A43" s="1">
        <v>44409</v>
      </c>
      <c r="B43">
        <v>283.5</v>
      </c>
      <c r="C43">
        <v>292.73001099999999</v>
      </c>
      <c r="D43">
        <v>275</v>
      </c>
      <c r="E43">
        <v>292.17001299999998</v>
      </c>
      <c r="F43">
        <v>281.97558600000002</v>
      </c>
      <c r="G43">
        <v>26119500</v>
      </c>
      <c r="I43" s="2">
        <f t="shared" si="0"/>
        <v>3.3132950962392993E-2</v>
      </c>
      <c r="J43" s="2">
        <f t="shared" si="1"/>
        <v>3.2595885594891655E-2</v>
      </c>
    </row>
    <row r="44" spans="1:10" x14ac:dyDescent="0.35">
      <c r="A44" s="1">
        <v>44440</v>
      </c>
      <c r="B44">
        <v>292.85000600000001</v>
      </c>
      <c r="C44">
        <v>303.72000100000002</v>
      </c>
      <c r="D44">
        <v>265.26998900000001</v>
      </c>
      <c r="E44">
        <v>265.41000400000001</v>
      </c>
      <c r="F44">
        <v>256.149292</v>
      </c>
      <c r="G44">
        <v>34499200</v>
      </c>
      <c r="I44" s="2">
        <f t="shared" si="0"/>
        <v>-9.1590532238489675E-2</v>
      </c>
      <c r="J44" s="2">
        <f t="shared" si="1"/>
        <v>-9.6060046346317096E-2</v>
      </c>
    </row>
    <row r="45" spans="1:10" x14ac:dyDescent="0.35">
      <c r="A45" s="1">
        <v>44470</v>
      </c>
      <c r="B45">
        <v>267.01001000000002</v>
      </c>
      <c r="C45">
        <v>291.17001299999998</v>
      </c>
      <c r="D45">
        <v>259.32000699999998</v>
      </c>
      <c r="E45">
        <v>281.97000100000002</v>
      </c>
      <c r="F45">
        <v>273.40069599999998</v>
      </c>
      <c r="G45">
        <v>32214400</v>
      </c>
      <c r="I45" s="2">
        <f t="shared" si="0"/>
        <v>6.7349020820248739E-2</v>
      </c>
      <c r="J45" s="2">
        <f t="shared" si="1"/>
        <v>6.5178023631238841E-2</v>
      </c>
    </row>
    <row r="46" spans="1:10" x14ac:dyDescent="0.35">
      <c r="A46" s="1">
        <v>44501</v>
      </c>
      <c r="B46">
        <v>282.85998499999999</v>
      </c>
      <c r="C46">
        <v>285.42001299999998</v>
      </c>
      <c r="D46">
        <v>253.39999399999999</v>
      </c>
      <c r="E46">
        <v>262.48001099999999</v>
      </c>
      <c r="F46">
        <v>254.50303600000001</v>
      </c>
      <c r="G46">
        <v>36924100</v>
      </c>
      <c r="I46" s="2">
        <f t="shared" si="0"/>
        <v>-6.9120745764304714E-2</v>
      </c>
      <c r="J46" s="2">
        <f t="shared" si="1"/>
        <v>-7.1625704814655952E-2</v>
      </c>
    </row>
    <row r="47" spans="1:10" x14ac:dyDescent="0.35">
      <c r="A47" s="1">
        <v>44531</v>
      </c>
      <c r="B47">
        <v>263.98001099999999</v>
      </c>
      <c r="C47">
        <v>294.39999399999999</v>
      </c>
      <c r="D47">
        <v>258.51001000000002</v>
      </c>
      <c r="E47">
        <v>292.5</v>
      </c>
      <c r="F47">
        <v>283.61071800000002</v>
      </c>
      <c r="G47">
        <v>36402700</v>
      </c>
      <c r="I47" s="2">
        <f t="shared" si="0"/>
        <v>0.11437066707526422</v>
      </c>
      <c r="J47" s="2">
        <f t="shared" si="1"/>
        <v>0.10828982141706525</v>
      </c>
    </row>
    <row r="48" spans="1:10" x14ac:dyDescent="0.35">
      <c r="A48" s="1">
        <v>44562</v>
      </c>
      <c r="B48">
        <v>292.36999500000002</v>
      </c>
      <c r="C48">
        <v>292.54998799999998</v>
      </c>
      <c r="D48">
        <v>233.66999799999999</v>
      </c>
      <c r="E48">
        <v>251.5</v>
      </c>
      <c r="F48">
        <v>245.067902</v>
      </c>
      <c r="G48">
        <v>47710200</v>
      </c>
      <c r="I48" s="2">
        <f t="shared" si="0"/>
        <v>-0.13590042108352196</v>
      </c>
      <c r="J48" s="2">
        <f t="shared" si="1"/>
        <v>-0.14606726344368817</v>
      </c>
    </row>
    <row r="49" spans="1:10" x14ac:dyDescent="0.35">
      <c r="A49" s="1">
        <v>44593</v>
      </c>
      <c r="B49">
        <v>251.070007</v>
      </c>
      <c r="C49">
        <v>254.470001</v>
      </c>
      <c r="D49">
        <v>220</v>
      </c>
      <c r="E49">
        <v>226.86999499999999</v>
      </c>
      <c r="F49">
        <v>221.067825</v>
      </c>
      <c r="G49">
        <v>36251600</v>
      </c>
      <c r="I49" s="2">
        <f t="shared" si="0"/>
        <v>-9.7932355906813151E-2</v>
      </c>
      <c r="J49" s="2">
        <f t="shared" si="1"/>
        <v>-0.10306576827995503</v>
      </c>
    </row>
    <row r="50" spans="1:10" x14ac:dyDescent="0.35">
      <c r="A50" s="1">
        <v>44621</v>
      </c>
      <c r="B50">
        <v>228</v>
      </c>
      <c r="C50">
        <v>254.070007</v>
      </c>
      <c r="D50">
        <v>226.679993</v>
      </c>
      <c r="E50">
        <v>251.220001</v>
      </c>
      <c r="F50">
        <v>244.79508999999999</v>
      </c>
      <c r="G50">
        <v>45567900</v>
      </c>
      <c r="I50" s="2">
        <f t="shared" si="0"/>
        <v>0.10733025034285282</v>
      </c>
      <c r="J50" s="2">
        <f t="shared" si="1"/>
        <v>0.10195193836154946</v>
      </c>
    </row>
    <row r="51" spans="1:10" x14ac:dyDescent="0.35">
      <c r="A51" s="1">
        <v>44652</v>
      </c>
      <c r="B51">
        <v>251.220001</v>
      </c>
      <c r="C51">
        <v>271.52999899999998</v>
      </c>
      <c r="D51">
        <v>240.679993</v>
      </c>
      <c r="E51">
        <v>241.020004</v>
      </c>
      <c r="F51">
        <v>234.855942</v>
      </c>
      <c r="G51">
        <v>36674400</v>
      </c>
      <c r="I51" s="2">
        <f t="shared" si="0"/>
        <v>-4.0601909131429026E-2</v>
      </c>
      <c r="J51" s="2">
        <f t="shared" si="1"/>
        <v>-4.1449179838426727E-2</v>
      </c>
    </row>
    <row r="52" spans="1:10" x14ac:dyDescent="0.35">
      <c r="A52" s="1">
        <v>44682</v>
      </c>
      <c r="B52">
        <v>241.38000500000001</v>
      </c>
      <c r="C52">
        <v>262.55999800000001</v>
      </c>
      <c r="D52">
        <v>222.020004</v>
      </c>
      <c r="E52">
        <v>256.13000499999998</v>
      </c>
      <c r="F52">
        <v>250.91360499999999</v>
      </c>
      <c r="G52">
        <v>40777500</v>
      </c>
      <c r="I52" s="2">
        <f t="shared" si="0"/>
        <v>6.8372394001425807E-2</v>
      </c>
      <c r="J52" s="2">
        <f t="shared" si="1"/>
        <v>6.6136363283965452E-2</v>
      </c>
    </row>
    <row r="53" spans="1:10" x14ac:dyDescent="0.35">
      <c r="A53" s="1">
        <v>44713</v>
      </c>
      <c r="B53">
        <v>256.13000499999998</v>
      </c>
      <c r="C53">
        <v>271.08999599999999</v>
      </c>
      <c r="D53">
        <v>232.11999499999999</v>
      </c>
      <c r="E53">
        <v>255.58999600000001</v>
      </c>
      <c r="F53">
        <v>250.38458299999999</v>
      </c>
      <c r="G53">
        <v>55287500</v>
      </c>
      <c r="I53" s="2">
        <f t="shared" si="0"/>
        <v>-2.1083830826948979E-3</v>
      </c>
      <c r="J53" s="2">
        <f t="shared" si="1"/>
        <v>-2.11060885137224E-3</v>
      </c>
    </row>
    <row r="54" spans="1:10" x14ac:dyDescent="0.35">
      <c r="A54" s="1">
        <v>44743</v>
      </c>
      <c r="B54">
        <v>254.529999</v>
      </c>
      <c r="C54">
        <v>273.95001200000002</v>
      </c>
      <c r="D54">
        <v>248.19000199999999</v>
      </c>
      <c r="E54">
        <v>270.82998700000002</v>
      </c>
      <c r="F54">
        <v>266.89520299999998</v>
      </c>
      <c r="G54">
        <v>29435400</v>
      </c>
      <c r="I54" s="2">
        <f t="shared" si="0"/>
        <v>6.5941040786844152E-2</v>
      </c>
      <c r="J54" s="2">
        <f t="shared" si="1"/>
        <v>6.3858015383710456E-2</v>
      </c>
    </row>
    <row r="55" spans="1:10" x14ac:dyDescent="0.35">
      <c r="A55" s="1">
        <v>44774</v>
      </c>
      <c r="B55">
        <v>270.27999899999998</v>
      </c>
      <c r="C55">
        <v>282.47000100000002</v>
      </c>
      <c r="D55">
        <v>252.699997</v>
      </c>
      <c r="E55">
        <v>254.050003</v>
      </c>
      <c r="F55">
        <v>250.35900899999999</v>
      </c>
      <c r="G55">
        <v>30439200</v>
      </c>
      <c r="I55" s="2">
        <f t="shared" si="0"/>
        <v>-6.1957629114825274E-2</v>
      </c>
      <c r="J55" s="2">
        <f t="shared" si="1"/>
        <v>-6.3960159476738693E-2</v>
      </c>
    </row>
    <row r="56" spans="1:10" x14ac:dyDescent="0.35">
      <c r="A56" s="1">
        <v>44805</v>
      </c>
      <c r="B56">
        <v>252.94000199999999</v>
      </c>
      <c r="C56">
        <v>265.55999800000001</v>
      </c>
      <c r="D56">
        <v>211.38000500000001</v>
      </c>
      <c r="E56">
        <v>214.699997</v>
      </c>
      <c r="F56">
        <v>211.580704</v>
      </c>
      <c r="G56">
        <v>36501800</v>
      </c>
      <c r="I56" s="2">
        <f t="shared" si="0"/>
        <v>-0.15489079124769978</v>
      </c>
      <c r="J56" s="2">
        <f t="shared" si="1"/>
        <v>-0.16828941884889564</v>
      </c>
    </row>
    <row r="57" spans="1:10" x14ac:dyDescent="0.35">
      <c r="A57" s="1">
        <v>44835</v>
      </c>
      <c r="B57">
        <v>216.88999899999999</v>
      </c>
      <c r="C57">
        <v>224.33999600000001</v>
      </c>
      <c r="D57">
        <v>178.16999799999999</v>
      </c>
      <c r="E57">
        <v>207.19000199999999</v>
      </c>
      <c r="F57">
        <v>204.17982499999999</v>
      </c>
      <c r="G57">
        <v>52858200</v>
      </c>
      <c r="I57" s="2">
        <f t="shared" si="0"/>
        <v>-3.4978988443104875E-2</v>
      </c>
      <c r="J57" s="2">
        <f t="shared" si="1"/>
        <v>-3.5605404246105039E-2</v>
      </c>
    </row>
    <row r="58" spans="1:10" x14ac:dyDescent="0.35">
      <c r="A58" s="1">
        <v>44866</v>
      </c>
      <c r="B58">
        <v>209.41000399999999</v>
      </c>
      <c r="C58">
        <v>225.44000199999999</v>
      </c>
      <c r="D58">
        <v>199.13999899999999</v>
      </c>
      <c r="E58">
        <v>221.25</v>
      </c>
      <c r="F58">
        <v>219.625381</v>
      </c>
      <c r="G58">
        <v>40994500</v>
      </c>
      <c r="I58" s="2">
        <f t="shared" si="0"/>
        <v>7.5646827496301361E-2</v>
      </c>
      <c r="J58" s="2">
        <f t="shared" si="1"/>
        <v>7.2922180627323571E-2</v>
      </c>
    </row>
    <row r="59" spans="1:10" x14ac:dyDescent="0.35">
      <c r="A59" s="1">
        <v>44896</v>
      </c>
      <c r="B59">
        <v>224.41999799999999</v>
      </c>
      <c r="C59">
        <v>227.970001</v>
      </c>
      <c r="D59">
        <v>205.759995</v>
      </c>
      <c r="E59">
        <v>211.86000100000001</v>
      </c>
      <c r="F59">
        <v>210.304337</v>
      </c>
      <c r="G59">
        <v>36487500</v>
      </c>
      <c r="I59" s="2">
        <f t="shared" si="0"/>
        <v>-4.2440650336310615E-2</v>
      </c>
      <c r="J59" s="2">
        <f t="shared" si="1"/>
        <v>-4.3367575865298276E-2</v>
      </c>
    </row>
    <row r="60" spans="1:10" x14ac:dyDescent="0.35">
      <c r="A60" s="1">
        <v>44927</v>
      </c>
      <c r="B60">
        <v>214</v>
      </c>
      <c r="C60">
        <v>235.570007</v>
      </c>
      <c r="D60">
        <v>210.929993</v>
      </c>
      <c r="E60">
        <v>223.38999899999999</v>
      </c>
      <c r="F60">
        <v>223.38999899999999</v>
      </c>
      <c r="G60">
        <v>38196400</v>
      </c>
      <c r="I60" s="2">
        <f t="shared" si="0"/>
        <v>6.2222501859293455E-2</v>
      </c>
      <c r="J60" s="2">
        <f t="shared" si="1"/>
        <v>6.0363412983712901E-2</v>
      </c>
    </row>
    <row r="61" spans="1:10" x14ac:dyDescent="0.35">
      <c r="A61" s="1">
        <v>44958</v>
      </c>
      <c r="B61">
        <v>221.88999899999999</v>
      </c>
      <c r="C61">
        <v>235.490005</v>
      </c>
      <c r="D61">
        <v>192.96000699999999</v>
      </c>
      <c r="E61">
        <v>198.009995</v>
      </c>
      <c r="F61">
        <v>198.009995</v>
      </c>
      <c r="G61">
        <v>39769200</v>
      </c>
      <c r="I61" s="2">
        <f t="shared" si="0"/>
        <v>-0.11361298228932792</v>
      </c>
      <c r="J61" s="2">
        <f t="shared" si="1"/>
        <v>-0.12060160918090324</v>
      </c>
    </row>
    <row r="62" spans="1:10" x14ac:dyDescent="0.35">
      <c r="A62" s="1">
        <v>44986</v>
      </c>
      <c r="B62">
        <v>196.520004</v>
      </c>
      <c r="C62">
        <v>204.16000399999999</v>
      </c>
      <c r="D62">
        <v>192.03999300000001</v>
      </c>
      <c r="E62">
        <v>192.36999499999999</v>
      </c>
      <c r="F62">
        <v>192.36999499999999</v>
      </c>
      <c r="G62">
        <v>10885700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A2134-F2C7-4AC4-8BA1-CC5B2DDE2584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BHP</v>
      </c>
    </row>
    <row r="2" spans="1:13" x14ac:dyDescent="0.35">
      <c r="A2" s="1">
        <v>43160</v>
      </c>
      <c r="B2">
        <v>40.936664999999998</v>
      </c>
      <c r="C2">
        <v>41.989296000000003</v>
      </c>
      <c r="D2">
        <v>38.670830000000002</v>
      </c>
      <c r="E2">
        <v>39.634253999999999</v>
      </c>
      <c r="F2">
        <v>30.552734000000001</v>
      </c>
      <c r="G2">
        <v>71152001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https://query1.finance.yahoo.com/v7/finance/download/BHP?period1=1518048000&amp;period2=1678233600&amp;interval=1mo&amp;events=history&amp;includeAdjustedClose=true</v>
      </c>
    </row>
    <row r="3" spans="1:13" x14ac:dyDescent="0.35">
      <c r="A3" s="1">
        <v>43191</v>
      </c>
      <c r="B3">
        <v>39.607494000000003</v>
      </c>
      <c r="C3">
        <v>43.389831999999998</v>
      </c>
      <c r="D3">
        <v>38.447814999999999</v>
      </c>
      <c r="E3">
        <v>41.703834999999998</v>
      </c>
      <c r="F3">
        <v>32.937454000000002</v>
      </c>
      <c r="G3">
        <v>59143288</v>
      </c>
      <c r="I3" s="2">
        <f>F3/F2-1</f>
        <v>7.8052589336194966E-2</v>
      </c>
      <c r="J3" s="2">
        <f>LN(F3/F2)</f>
        <v>7.5156255467763763E-2</v>
      </c>
    </row>
    <row r="4" spans="1:13" x14ac:dyDescent="0.35">
      <c r="A4" s="1">
        <v>43221</v>
      </c>
      <c r="B4">
        <v>41.373772000000002</v>
      </c>
      <c r="C4">
        <v>46.512042999999998</v>
      </c>
      <c r="D4">
        <v>40.758251000000001</v>
      </c>
      <c r="E4">
        <v>44.406779999999998</v>
      </c>
      <c r="F4">
        <v>35.072226999999998</v>
      </c>
      <c r="G4">
        <v>54434640</v>
      </c>
      <c r="I4" s="2">
        <f t="shared" ref="I4:I61" si="0">F4/F3-1</f>
        <v>6.4812933021477503E-2</v>
      </c>
      <c r="J4" s="2">
        <f t="shared" ref="J4:J61" si="1">LN(F4/F3)</f>
        <v>6.2799133988073741E-2</v>
      </c>
    </row>
    <row r="5" spans="1:13" x14ac:dyDescent="0.35">
      <c r="A5" s="1">
        <v>43252</v>
      </c>
      <c r="B5">
        <v>44.879573999999998</v>
      </c>
      <c r="C5">
        <v>46.538803000000001</v>
      </c>
      <c r="D5">
        <v>42.016055999999999</v>
      </c>
      <c r="E5">
        <v>44.611953999999997</v>
      </c>
      <c r="F5">
        <v>35.234271999999997</v>
      </c>
      <c r="G5">
        <v>56784815</v>
      </c>
      <c r="I5" s="2">
        <f t="shared" si="0"/>
        <v>4.6203225133094605E-3</v>
      </c>
      <c r="J5" s="2">
        <f t="shared" si="1"/>
        <v>4.6096815869981289E-3</v>
      </c>
    </row>
    <row r="6" spans="1:13" x14ac:dyDescent="0.35">
      <c r="A6" s="1">
        <v>43282</v>
      </c>
      <c r="B6">
        <v>43.479038000000003</v>
      </c>
      <c r="C6">
        <v>46.940230999999997</v>
      </c>
      <c r="D6">
        <v>42.604816</v>
      </c>
      <c r="E6">
        <v>46.619090999999997</v>
      </c>
      <c r="F6">
        <v>36.819499999999998</v>
      </c>
      <c r="G6">
        <v>55124617</v>
      </c>
      <c r="I6" s="2">
        <f t="shared" si="0"/>
        <v>4.4991081410735489E-2</v>
      </c>
      <c r="J6" s="2">
        <f t="shared" si="1"/>
        <v>4.4008350845173627E-2</v>
      </c>
    </row>
    <row r="7" spans="1:13" x14ac:dyDescent="0.35">
      <c r="A7" s="1">
        <v>43313</v>
      </c>
      <c r="B7">
        <v>45.825156999999997</v>
      </c>
      <c r="C7">
        <v>45.905441000000003</v>
      </c>
      <c r="D7">
        <v>41.329169999999998</v>
      </c>
      <c r="E7">
        <v>42.854595000000003</v>
      </c>
      <c r="F7">
        <v>33.846321000000003</v>
      </c>
      <c r="G7">
        <v>52418077</v>
      </c>
      <c r="I7" s="2">
        <f t="shared" si="0"/>
        <v>-8.0750118822906169E-2</v>
      </c>
      <c r="J7" s="2">
        <f t="shared" si="1"/>
        <v>-8.4197288061472392E-2</v>
      </c>
    </row>
    <row r="8" spans="1:13" x14ac:dyDescent="0.35">
      <c r="A8" s="1">
        <v>43344</v>
      </c>
      <c r="B8">
        <v>42.087420999999999</v>
      </c>
      <c r="C8">
        <v>44.834969000000001</v>
      </c>
      <c r="D8">
        <v>38.528098999999997</v>
      </c>
      <c r="E8">
        <v>44.460304000000001</v>
      </c>
      <c r="F8">
        <v>35.114497999999998</v>
      </c>
      <c r="G8">
        <v>41502894</v>
      </c>
      <c r="I8" s="2">
        <f t="shared" si="0"/>
        <v>3.7468680864900961E-2</v>
      </c>
      <c r="J8" s="2">
        <f t="shared" si="1"/>
        <v>3.6783785548908342E-2</v>
      </c>
    </row>
    <row r="9" spans="1:13" x14ac:dyDescent="0.35">
      <c r="A9" s="1">
        <v>43374</v>
      </c>
      <c r="B9">
        <v>44.611953999999997</v>
      </c>
      <c r="C9">
        <v>45.352364000000001</v>
      </c>
      <c r="D9">
        <v>38.991970000000002</v>
      </c>
      <c r="E9">
        <v>41.195362000000003</v>
      </c>
      <c r="F9">
        <v>33.435279999999999</v>
      </c>
      <c r="G9">
        <v>72380618</v>
      </c>
      <c r="I9" s="2">
        <f t="shared" si="0"/>
        <v>-4.7821216182557968E-2</v>
      </c>
      <c r="J9" s="2">
        <f t="shared" si="1"/>
        <v>-4.9002463695067486E-2</v>
      </c>
    </row>
    <row r="10" spans="1:13" x14ac:dyDescent="0.35">
      <c r="A10" s="1">
        <v>43405</v>
      </c>
      <c r="B10">
        <v>42.595897999999998</v>
      </c>
      <c r="C10">
        <v>43.800179</v>
      </c>
      <c r="D10">
        <v>38.938450000000003</v>
      </c>
      <c r="E10">
        <v>39.571812000000001</v>
      </c>
      <c r="F10">
        <v>32.117561000000002</v>
      </c>
      <c r="G10">
        <v>60937224</v>
      </c>
      <c r="I10" s="2">
        <f t="shared" si="0"/>
        <v>-3.9411035289669938E-2</v>
      </c>
      <c r="J10" s="2">
        <f t="shared" si="1"/>
        <v>-4.0208677730859906E-2</v>
      </c>
    </row>
    <row r="11" spans="1:13" x14ac:dyDescent="0.35">
      <c r="A11" s="1">
        <v>43435</v>
      </c>
      <c r="B11">
        <v>41.793041000000002</v>
      </c>
      <c r="C11">
        <v>43.461196999999999</v>
      </c>
      <c r="D11">
        <v>39.179302</v>
      </c>
      <c r="E11">
        <v>43.07761</v>
      </c>
      <c r="F11">
        <v>34.962963000000002</v>
      </c>
      <c r="G11">
        <v>89344598</v>
      </c>
      <c r="I11" s="2">
        <f t="shared" si="0"/>
        <v>8.8593339948821237E-2</v>
      </c>
      <c r="J11" s="2">
        <f t="shared" si="1"/>
        <v>8.4886349002574094E-2</v>
      </c>
    </row>
    <row r="12" spans="1:13" x14ac:dyDescent="0.35">
      <c r="A12" s="1">
        <v>43466</v>
      </c>
      <c r="B12">
        <v>41.605708999999997</v>
      </c>
      <c r="C12">
        <v>45.718108999999998</v>
      </c>
      <c r="D12">
        <v>41.222121999999999</v>
      </c>
      <c r="E12">
        <v>45.664585000000002</v>
      </c>
      <c r="F12">
        <v>37.062621999999998</v>
      </c>
      <c r="G12">
        <v>61771250</v>
      </c>
      <c r="I12" s="2">
        <f t="shared" si="0"/>
        <v>6.0053806080451411E-2</v>
      </c>
      <c r="J12" s="2">
        <f t="shared" si="1"/>
        <v>5.8319667288963609E-2</v>
      </c>
    </row>
    <row r="13" spans="1:13" x14ac:dyDescent="0.35">
      <c r="A13" s="1">
        <v>43497</v>
      </c>
      <c r="B13">
        <v>45.423729000000002</v>
      </c>
      <c r="C13">
        <v>48.822479000000001</v>
      </c>
      <c r="D13">
        <v>44.817126999999999</v>
      </c>
      <c r="E13">
        <v>47.190010000000001</v>
      </c>
      <c r="F13">
        <v>39.943534999999997</v>
      </c>
      <c r="G13">
        <v>42805387</v>
      </c>
      <c r="I13" s="2">
        <f t="shared" si="0"/>
        <v>7.7730954922725193E-2</v>
      </c>
      <c r="J13" s="2">
        <f t="shared" si="1"/>
        <v>7.4857863343273531E-2</v>
      </c>
    </row>
    <row r="14" spans="1:13" x14ac:dyDescent="0.35">
      <c r="A14" s="1">
        <v>43525</v>
      </c>
      <c r="B14">
        <v>47.288136000000002</v>
      </c>
      <c r="C14">
        <v>49.018734000000002</v>
      </c>
      <c r="D14">
        <v>45.504013</v>
      </c>
      <c r="E14">
        <v>48.768954999999998</v>
      </c>
      <c r="F14">
        <v>41.280022000000002</v>
      </c>
      <c r="G14">
        <v>51575192</v>
      </c>
      <c r="I14" s="2">
        <f t="shared" si="0"/>
        <v>3.3459407135598029E-2</v>
      </c>
      <c r="J14" s="2">
        <f t="shared" si="1"/>
        <v>3.2911822286171163E-2</v>
      </c>
    </row>
    <row r="15" spans="1:13" x14ac:dyDescent="0.35">
      <c r="A15" s="1">
        <v>43556</v>
      </c>
      <c r="B15">
        <v>50.151648999999999</v>
      </c>
      <c r="C15">
        <v>51.070473</v>
      </c>
      <c r="D15">
        <v>47.154327000000002</v>
      </c>
      <c r="E15">
        <v>47.234611999999998</v>
      </c>
      <c r="F15">
        <v>40.824936000000001</v>
      </c>
      <c r="G15">
        <v>40464738</v>
      </c>
      <c r="I15" s="2">
        <f t="shared" si="0"/>
        <v>-1.1024364279650811E-2</v>
      </c>
      <c r="J15" s="2">
        <f t="shared" si="1"/>
        <v>-1.1085582930472475E-2</v>
      </c>
    </row>
    <row r="16" spans="1:13" x14ac:dyDescent="0.35">
      <c r="A16" s="1">
        <v>43586</v>
      </c>
      <c r="B16">
        <v>47.36842</v>
      </c>
      <c r="C16">
        <v>47.814449000000003</v>
      </c>
      <c r="D16">
        <v>44.790367000000003</v>
      </c>
      <c r="E16">
        <v>46.306870000000004</v>
      </c>
      <c r="F16">
        <v>40.023086999999997</v>
      </c>
      <c r="G16">
        <v>48282257</v>
      </c>
      <c r="I16" s="2">
        <f t="shared" si="0"/>
        <v>-1.9641157551355426E-2</v>
      </c>
      <c r="J16" s="2">
        <f t="shared" si="1"/>
        <v>-1.9836608575919394E-2</v>
      </c>
      <c r="M16" s="4"/>
    </row>
    <row r="17" spans="1:13" x14ac:dyDescent="0.35">
      <c r="A17" s="1">
        <v>43617</v>
      </c>
      <c r="B17">
        <v>46.199821</v>
      </c>
      <c r="C17">
        <v>52.176628000000001</v>
      </c>
      <c r="D17">
        <v>46.164138999999999</v>
      </c>
      <c r="E17">
        <v>51.837645999999999</v>
      </c>
      <c r="F17">
        <v>44.803345</v>
      </c>
      <c r="G17">
        <v>42371447</v>
      </c>
      <c r="I17" s="2">
        <f t="shared" si="0"/>
        <v>0.11943751365305744</v>
      </c>
      <c r="J17" s="2">
        <f t="shared" si="1"/>
        <v>0.11282633919969544</v>
      </c>
      <c r="M17" s="4"/>
    </row>
    <row r="18" spans="1:13" x14ac:dyDescent="0.35">
      <c r="A18" s="1">
        <v>43647</v>
      </c>
      <c r="B18">
        <v>52.560214999999999</v>
      </c>
      <c r="C18">
        <v>52.649422000000001</v>
      </c>
      <c r="D18">
        <v>48.456733999999997</v>
      </c>
      <c r="E18">
        <v>49.000892999999998</v>
      </c>
      <c r="F18">
        <v>42.35154</v>
      </c>
      <c r="G18">
        <v>37828704</v>
      </c>
      <c r="I18" s="2">
        <f t="shared" si="0"/>
        <v>-5.4723704223423542E-2</v>
      </c>
      <c r="J18" s="2">
        <f t="shared" si="1"/>
        <v>-5.627801773891921E-2</v>
      </c>
    </row>
    <row r="19" spans="1:13" x14ac:dyDescent="0.35">
      <c r="A19" s="1">
        <v>43678</v>
      </c>
      <c r="B19">
        <v>47.930419999999998</v>
      </c>
      <c r="C19">
        <v>48.501339000000002</v>
      </c>
      <c r="D19">
        <v>41.578944999999997</v>
      </c>
      <c r="E19">
        <v>43.853703000000003</v>
      </c>
      <c r="F19">
        <v>37.902813000000002</v>
      </c>
      <c r="G19">
        <v>54897835</v>
      </c>
      <c r="I19" s="2">
        <f t="shared" si="0"/>
        <v>-0.10504286266803986</v>
      </c>
      <c r="J19" s="2">
        <f t="shared" si="1"/>
        <v>-0.11097945310331071</v>
      </c>
    </row>
    <row r="20" spans="1:13" x14ac:dyDescent="0.35">
      <c r="A20" s="1">
        <v>43709</v>
      </c>
      <c r="B20">
        <v>43.006245</v>
      </c>
      <c r="C20">
        <v>46.735058000000002</v>
      </c>
      <c r="D20">
        <v>43.006245</v>
      </c>
      <c r="E20">
        <v>44.049953000000002</v>
      </c>
      <c r="F20">
        <v>38.072432999999997</v>
      </c>
      <c r="G20">
        <v>40908319</v>
      </c>
      <c r="I20" s="2">
        <f t="shared" si="0"/>
        <v>4.475129589985638E-3</v>
      </c>
      <c r="J20" s="2">
        <f t="shared" si="1"/>
        <v>4.4651459718041513E-3</v>
      </c>
    </row>
    <row r="21" spans="1:13" x14ac:dyDescent="0.35">
      <c r="A21" s="1">
        <v>43739</v>
      </c>
      <c r="B21">
        <v>44.121319</v>
      </c>
      <c r="C21">
        <v>44.656554999999997</v>
      </c>
      <c r="D21">
        <v>41.784122000000004</v>
      </c>
      <c r="E21">
        <v>43.630687999999999</v>
      </c>
      <c r="F21">
        <v>38.914313999999997</v>
      </c>
      <c r="G21">
        <v>40587266</v>
      </c>
      <c r="I21" s="2">
        <f t="shared" si="0"/>
        <v>2.211261360680572E-2</v>
      </c>
      <c r="J21" s="2">
        <f t="shared" si="1"/>
        <v>2.1871675150246909E-2</v>
      </c>
    </row>
    <row r="22" spans="1:13" x14ac:dyDescent="0.35">
      <c r="A22" s="1">
        <v>43770</v>
      </c>
      <c r="B22">
        <v>43.933987000000002</v>
      </c>
      <c r="C22">
        <v>46.699375000000003</v>
      </c>
      <c r="D22">
        <v>43.871544</v>
      </c>
      <c r="E22">
        <v>45.967888000000002</v>
      </c>
      <c r="F22">
        <v>40.998871000000001</v>
      </c>
      <c r="G22">
        <v>35109946</v>
      </c>
      <c r="I22" s="2">
        <f t="shared" si="0"/>
        <v>5.3567872223059254E-2</v>
      </c>
      <c r="J22" s="2">
        <f t="shared" si="1"/>
        <v>5.2182377647776848E-2</v>
      </c>
    </row>
    <row r="23" spans="1:13" x14ac:dyDescent="0.35">
      <c r="A23" s="1">
        <v>43800</v>
      </c>
      <c r="B23">
        <v>45.914363999999999</v>
      </c>
      <c r="C23">
        <v>49.759143999999999</v>
      </c>
      <c r="D23">
        <v>44.995541000000003</v>
      </c>
      <c r="E23">
        <v>48.804637999999997</v>
      </c>
      <c r="F23">
        <v>43.528973000000001</v>
      </c>
      <c r="G23">
        <v>29937092</v>
      </c>
      <c r="I23" s="2">
        <f t="shared" si="0"/>
        <v>6.1711504202152323E-2</v>
      </c>
      <c r="J23" s="2">
        <f t="shared" si="1"/>
        <v>5.9882232621665608E-2</v>
      </c>
    </row>
    <row r="24" spans="1:13" x14ac:dyDescent="0.35">
      <c r="A24" s="1">
        <v>43831</v>
      </c>
      <c r="B24">
        <v>49.259590000000003</v>
      </c>
      <c r="C24">
        <v>50.651203000000002</v>
      </c>
      <c r="D24">
        <v>45.504013</v>
      </c>
      <c r="E24">
        <v>45.593220000000002</v>
      </c>
      <c r="F24">
        <v>40.664700000000003</v>
      </c>
      <c r="G24">
        <v>49233315</v>
      </c>
      <c r="I24" s="2">
        <f t="shared" si="0"/>
        <v>-6.5801529477849119E-2</v>
      </c>
      <c r="J24" s="2">
        <f t="shared" si="1"/>
        <v>-6.8066368121473819E-2</v>
      </c>
      <c r="M24" s="4"/>
    </row>
    <row r="25" spans="1:13" x14ac:dyDescent="0.35">
      <c r="A25" s="1">
        <v>43862</v>
      </c>
      <c r="B25">
        <v>45.459412</v>
      </c>
      <c r="C25">
        <v>47.279217000000003</v>
      </c>
      <c r="D25">
        <v>37.975020999999998</v>
      </c>
      <c r="E25">
        <v>38.635147000000003</v>
      </c>
      <c r="F25">
        <v>34.458781999999999</v>
      </c>
      <c r="G25">
        <v>53652744</v>
      </c>
      <c r="I25" s="2">
        <f t="shared" si="0"/>
        <v>-0.15261192139619872</v>
      </c>
      <c r="J25" s="2">
        <f t="shared" si="1"/>
        <v>-0.1655965090927887</v>
      </c>
      <c r="M25" s="4"/>
    </row>
    <row r="26" spans="1:13" x14ac:dyDescent="0.35">
      <c r="A26" s="1">
        <v>43891</v>
      </c>
      <c r="B26">
        <v>38.724353999999998</v>
      </c>
      <c r="C26">
        <v>40.874217999999999</v>
      </c>
      <c r="D26">
        <v>26.565564999999999</v>
      </c>
      <c r="E26">
        <v>32.729706</v>
      </c>
      <c r="F26">
        <v>29.191701999999999</v>
      </c>
      <c r="G26">
        <v>155101338</v>
      </c>
      <c r="I26" s="2">
        <f t="shared" si="0"/>
        <v>-0.15285160108096685</v>
      </c>
      <c r="J26" s="2">
        <f t="shared" si="1"/>
        <v>-0.1658793943414047</v>
      </c>
    </row>
    <row r="27" spans="1:13" x14ac:dyDescent="0.35">
      <c r="A27" s="1">
        <v>43922</v>
      </c>
      <c r="B27">
        <v>32.417484000000002</v>
      </c>
      <c r="C27">
        <v>37.707405000000001</v>
      </c>
      <c r="D27">
        <v>31.828724000000001</v>
      </c>
      <c r="E27">
        <v>36.289028000000002</v>
      </c>
      <c r="F27">
        <v>33.312229000000002</v>
      </c>
      <c r="G27">
        <v>67544621</v>
      </c>
      <c r="I27" s="2">
        <f t="shared" si="0"/>
        <v>0.14115405124374059</v>
      </c>
      <c r="J27" s="2">
        <f t="shared" si="1"/>
        <v>0.13204007600274403</v>
      </c>
    </row>
    <row r="28" spans="1:13" x14ac:dyDescent="0.35">
      <c r="A28" s="1">
        <v>43952</v>
      </c>
      <c r="B28">
        <v>34.638714</v>
      </c>
      <c r="C28">
        <v>42.363959999999999</v>
      </c>
      <c r="D28">
        <v>34.183765000000001</v>
      </c>
      <c r="E28">
        <v>42.016055999999999</v>
      </c>
      <c r="F28">
        <v>38.569465999999998</v>
      </c>
      <c r="G28">
        <v>53502976</v>
      </c>
      <c r="I28" s="2">
        <f t="shared" si="0"/>
        <v>0.15781702869537773</v>
      </c>
      <c r="J28" s="2">
        <f t="shared" si="1"/>
        <v>0.14653636035852777</v>
      </c>
    </row>
    <row r="29" spans="1:13" x14ac:dyDescent="0.35">
      <c r="A29" s="1">
        <v>43983</v>
      </c>
      <c r="B29">
        <v>42.230151999999997</v>
      </c>
      <c r="C29">
        <v>47.154327000000002</v>
      </c>
      <c r="D29">
        <v>42.078502999999998</v>
      </c>
      <c r="E29">
        <v>44.362178999999998</v>
      </c>
      <c r="F29">
        <v>40.723137000000001</v>
      </c>
      <c r="G29">
        <v>48686151</v>
      </c>
      <c r="I29" s="2">
        <f t="shared" si="0"/>
        <v>5.5838755973443011E-2</v>
      </c>
      <c r="J29" s="2">
        <f t="shared" si="1"/>
        <v>5.4335480418308331E-2</v>
      </c>
    </row>
    <row r="30" spans="1:13" x14ac:dyDescent="0.35">
      <c r="A30" s="1">
        <v>44013</v>
      </c>
      <c r="B30">
        <v>44.139159999999997</v>
      </c>
      <c r="C30">
        <v>48.572704000000002</v>
      </c>
      <c r="D30">
        <v>43.746654999999997</v>
      </c>
      <c r="E30">
        <v>47.136485999999998</v>
      </c>
      <c r="F30">
        <v>43.269866999999998</v>
      </c>
      <c r="G30">
        <v>50270461</v>
      </c>
      <c r="I30" s="2">
        <f t="shared" si="0"/>
        <v>6.2537667468986813E-2</v>
      </c>
      <c r="J30" s="2">
        <f t="shared" si="1"/>
        <v>6.0660072923553916E-2</v>
      </c>
    </row>
    <row r="31" spans="1:13" x14ac:dyDescent="0.35">
      <c r="A31" s="1">
        <v>44044</v>
      </c>
      <c r="B31">
        <v>47.707405000000001</v>
      </c>
      <c r="C31">
        <v>52.051738999999998</v>
      </c>
      <c r="D31">
        <v>47.502231999999999</v>
      </c>
      <c r="E31">
        <v>49.116858999999998</v>
      </c>
      <c r="F31">
        <v>45.087791000000003</v>
      </c>
      <c r="G31">
        <v>40771556</v>
      </c>
      <c r="I31" s="2">
        <f t="shared" si="0"/>
        <v>4.2013625787202136E-2</v>
      </c>
      <c r="J31" s="2">
        <f t="shared" si="1"/>
        <v>4.1155019816888828E-2</v>
      </c>
    </row>
    <row r="32" spans="1:13" x14ac:dyDescent="0.35">
      <c r="A32" s="1">
        <v>44075</v>
      </c>
      <c r="B32">
        <v>50.080283999999999</v>
      </c>
      <c r="C32">
        <v>50.802855999999998</v>
      </c>
      <c r="D32">
        <v>45.878681</v>
      </c>
      <c r="E32">
        <v>46.128456</v>
      </c>
      <c r="F32">
        <v>42.344524</v>
      </c>
      <c r="G32">
        <v>52688124</v>
      </c>
      <c r="I32" s="2">
        <f t="shared" si="0"/>
        <v>-6.0842790013819981E-2</v>
      </c>
      <c r="J32" s="2">
        <f t="shared" si="1"/>
        <v>-6.2772391012018328E-2</v>
      </c>
    </row>
    <row r="33" spans="1:10" x14ac:dyDescent="0.35">
      <c r="A33" s="1">
        <v>44105</v>
      </c>
      <c r="B33">
        <v>46.262264000000002</v>
      </c>
      <c r="C33">
        <v>47.439785000000001</v>
      </c>
      <c r="D33">
        <v>41.837645999999999</v>
      </c>
      <c r="E33">
        <v>42.917037999999998</v>
      </c>
      <c r="F33">
        <v>40.180481</v>
      </c>
      <c r="G33">
        <v>54387333</v>
      </c>
      <c r="I33" s="2">
        <f t="shared" si="0"/>
        <v>-5.1105616395640707E-2</v>
      </c>
      <c r="J33" s="2">
        <f t="shared" si="1"/>
        <v>-5.2457778868755821E-2</v>
      </c>
    </row>
    <row r="34" spans="1:10" x14ac:dyDescent="0.35">
      <c r="A34" s="1">
        <v>44136</v>
      </c>
      <c r="B34">
        <v>43.220340999999998</v>
      </c>
      <c r="C34">
        <v>51.677073999999998</v>
      </c>
      <c r="D34">
        <v>42.765388000000002</v>
      </c>
      <c r="E34">
        <v>49.768062999999998</v>
      </c>
      <c r="F34">
        <v>46.594658000000003</v>
      </c>
      <c r="G34">
        <v>46288558</v>
      </c>
      <c r="I34" s="2">
        <f t="shared" si="0"/>
        <v>0.15963415171660089</v>
      </c>
      <c r="J34" s="2">
        <f t="shared" si="1"/>
        <v>0.14810456892230087</v>
      </c>
    </row>
    <row r="35" spans="1:10" x14ac:dyDescent="0.35">
      <c r="A35" s="1">
        <v>44166</v>
      </c>
      <c r="B35">
        <v>51.034790000000001</v>
      </c>
      <c r="C35">
        <v>59.580730000000003</v>
      </c>
      <c r="D35">
        <v>51.016948999999997</v>
      </c>
      <c r="E35">
        <v>58.287242999999997</v>
      </c>
      <c r="F35">
        <v>54.570621000000003</v>
      </c>
      <c r="G35">
        <v>48190109</v>
      </c>
      <c r="I35" s="2">
        <f t="shared" si="0"/>
        <v>0.17117762727220787</v>
      </c>
      <c r="J35" s="2">
        <f t="shared" si="1"/>
        <v>0.15800976164509345</v>
      </c>
    </row>
    <row r="36" spans="1:10" x14ac:dyDescent="0.35">
      <c r="A36" s="1">
        <v>44197</v>
      </c>
      <c r="B36">
        <v>60.660125999999998</v>
      </c>
      <c r="C36">
        <v>66.378235000000004</v>
      </c>
      <c r="D36">
        <v>59.393397999999998</v>
      </c>
      <c r="E36">
        <v>59.571812000000001</v>
      </c>
      <c r="F36">
        <v>55.773280999999997</v>
      </c>
      <c r="G36">
        <v>62253949</v>
      </c>
      <c r="I36" s="2">
        <f t="shared" si="0"/>
        <v>2.2038598387949415E-2</v>
      </c>
      <c r="J36" s="2">
        <f t="shared" si="1"/>
        <v>2.1799258571224434E-2</v>
      </c>
    </row>
    <row r="37" spans="1:10" x14ac:dyDescent="0.35">
      <c r="A37" s="1">
        <v>44228</v>
      </c>
      <c r="B37">
        <v>61.400536000000002</v>
      </c>
      <c r="C37">
        <v>71.801963999999998</v>
      </c>
      <c r="D37">
        <v>59.241748999999999</v>
      </c>
      <c r="E37">
        <v>67.716324</v>
      </c>
      <c r="F37">
        <v>63.398463999999997</v>
      </c>
      <c r="G37">
        <v>56069394</v>
      </c>
      <c r="I37" s="2">
        <f t="shared" si="0"/>
        <v>0.13671749022618918</v>
      </c>
      <c r="J37" s="2">
        <f t="shared" si="1"/>
        <v>0.12814471443669198</v>
      </c>
    </row>
    <row r="38" spans="1:10" x14ac:dyDescent="0.35">
      <c r="A38" s="1">
        <v>44256</v>
      </c>
      <c r="B38">
        <v>68.697593999999995</v>
      </c>
      <c r="C38">
        <v>72.988403000000005</v>
      </c>
      <c r="D38">
        <v>59.170383000000001</v>
      </c>
      <c r="E38">
        <v>61.900089000000001</v>
      </c>
      <c r="F38">
        <v>57.953097999999997</v>
      </c>
      <c r="G38">
        <v>73098168</v>
      </c>
      <c r="I38" s="2">
        <f t="shared" si="0"/>
        <v>-8.589113452338526E-2</v>
      </c>
      <c r="J38" s="2">
        <f t="shared" si="1"/>
        <v>-8.9805605784322506E-2</v>
      </c>
    </row>
    <row r="39" spans="1:10" x14ac:dyDescent="0.35">
      <c r="A39" s="1">
        <v>44287</v>
      </c>
      <c r="B39">
        <v>62.239071000000003</v>
      </c>
      <c r="C39">
        <v>67.894737000000006</v>
      </c>
      <c r="D39">
        <v>61.115074</v>
      </c>
      <c r="E39">
        <v>64.906334000000001</v>
      </c>
      <c r="F39">
        <v>60.767651000000001</v>
      </c>
      <c r="G39">
        <v>44531390</v>
      </c>
      <c r="I39" s="2">
        <f t="shared" si="0"/>
        <v>4.8566049048835991E-2</v>
      </c>
      <c r="J39" s="2">
        <f t="shared" si="1"/>
        <v>4.742356322305314E-2</v>
      </c>
    </row>
    <row r="40" spans="1:10" x14ac:dyDescent="0.35">
      <c r="A40" s="1">
        <v>44317</v>
      </c>
      <c r="B40">
        <v>65.504013</v>
      </c>
      <c r="C40">
        <v>73.211417999999995</v>
      </c>
      <c r="D40">
        <v>63.987510999999998</v>
      </c>
      <c r="E40">
        <v>66.110619</v>
      </c>
      <c r="F40">
        <v>61.895144999999999</v>
      </c>
      <c r="G40">
        <v>43836372</v>
      </c>
      <c r="I40" s="2">
        <f t="shared" si="0"/>
        <v>1.8554181072426124E-2</v>
      </c>
      <c r="J40" s="2">
        <f t="shared" si="1"/>
        <v>1.8384152199052269E-2</v>
      </c>
    </row>
    <row r="41" spans="1:10" x14ac:dyDescent="0.35">
      <c r="A41" s="1">
        <v>44348</v>
      </c>
      <c r="B41">
        <v>67.912575000000004</v>
      </c>
      <c r="C41">
        <v>68.314003</v>
      </c>
      <c r="D41">
        <v>61.141838</v>
      </c>
      <c r="E41">
        <v>64.968781000000007</v>
      </c>
      <c r="F41">
        <v>60.826118000000001</v>
      </c>
      <c r="G41">
        <v>38046066</v>
      </c>
      <c r="I41" s="2">
        <f t="shared" si="0"/>
        <v>-1.7271580832389999E-2</v>
      </c>
      <c r="J41" s="2">
        <f t="shared" si="1"/>
        <v>-1.7422474557396633E-2</v>
      </c>
    </row>
    <row r="42" spans="1:10" x14ac:dyDescent="0.35">
      <c r="A42" s="1">
        <v>44378</v>
      </c>
      <c r="B42">
        <v>65.316681000000003</v>
      </c>
      <c r="C42">
        <v>71.810883000000004</v>
      </c>
      <c r="D42">
        <v>64.058875999999998</v>
      </c>
      <c r="E42">
        <v>70.080284000000006</v>
      </c>
      <c r="F42">
        <v>65.611694</v>
      </c>
      <c r="G42">
        <v>36694703</v>
      </c>
      <c r="I42" s="2">
        <f t="shared" si="0"/>
        <v>7.8676334399640613E-2</v>
      </c>
      <c r="J42" s="2">
        <f t="shared" si="1"/>
        <v>7.5734673157600824E-2</v>
      </c>
    </row>
    <row r="43" spans="1:10" x14ac:dyDescent="0.35">
      <c r="A43" s="1">
        <v>44409</v>
      </c>
      <c r="B43">
        <v>71.106155000000001</v>
      </c>
      <c r="C43">
        <v>71.632469</v>
      </c>
      <c r="D43">
        <v>55.789473999999998</v>
      </c>
      <c r="E43">
        <v>59.000892999999998</v>
      </c>
      <c r="F43">
        <v>55.238765999999998</v>
      </c>
      <c r="G43">
        <v>82761862</v>
      </c>
      <c r="I43" s="2">
        <f t="shared" si="0"/>
        <v>-0.15809571994894689</v>
      </c>
      <c r="J43" s="2">
        <f t="shared" si="1"/>
        <v>-0.17208895285163944</v>
      </c>
    </row>
    <row r="44" spans="1:10" x14ac:dyDescent="0.35">
      <c r="A44" s="1">
        <v>44440</v>
      </c>
      <c r="B44">
        <v>57.992863</v>
      </c>
      <c r="C44">
        <v>58.474575000000002</v>
      </c>
      <c r="D44">
        <v>46.663691999999998</v>
      </c>
      <c r="E44">
        <v>47.743088</v>
      </c>
      <c r="F44">
        <v>44.698802999999998</v>
      </c>
      <c r="G44">
        <v>105736084</v>
      </c>
      <c r="I44" s="2">
        <f t="shared" si="0"/>
        <v>-0.19080735800651305</v>
      </c>
      <c r="J44" s="2">
        <f t="shared" si="1"/>
        <v>-0.21171826666922658</v>
      </c>
    </row>
    <row r="45" spans="1:10" x14ac:dyDescent="0.35">
      <c r="A45" s="1">
        <v>44470</v>
      </c>
      <c r="B45">
        <v>47.734164999999997</v>
      </c>
      <c r="C45">
        <v>52.149864000000001</v>
      </c>
      <c r="D45">
        <v>46.770741000000001</v>
      </c>
      <c r="E45">
        <v>48.920608999999999</v>
      </c>
      <c r="F45">
        <v>45.801239000000002</v>
      </c>
      <c r="G45">
        <v>72847403</v>
      </c>
      <c r="I45" s="2">
        <f t="shared" si="0"/>
        <v>2.4663658219214568E-2</v>
      </c>
      <c r="J45" s="2">
        <f t="shared" si="1"/>
        <v>2.4364420418494286E-2</v>
      </c>
    </row>
    <row r="46" spans="1:10" x14ac:dyDescent="0.35">
      <c r="A46" s="1">
        <v>44501</v>
      </c>
      <c r="B46">
        <v>48.902763</v>
      </c>
      <c r="C46">
        <v>50.900981999999999</v>
      </c>
      <c r="D46">
        <v>46.280106000000004</v>
      </c>
      <c r="E46">
        <v>50.124889000000003</v>
      </c>
      <c r="F46">
        <v>46.928730000000002</v>
      </c>
      <c r="G46">
        <v>76835922</v>
      </c>
      <c r="I46" s="2">
        <f t="shared" si="0"/>
        <v>2.461704147348498E-2</v>
      </c>
      <c r="J46" s="2">
        <f t="shared" si="1"/>
        <v>2.4318924703100469E-2</v>
      </c>
    </row>
    <row r="47" spans="1:10" x14ac:dyDescent="0.35">
      <c r="A47" s="1">
        <v>44531</v>
      </c>
      <c r="B47">
        <v>50.356822999999999</v>
      </c>
      <c r="C47">
        <v>54.380015999999998</v>
      </c>
      <c r="D47">
        <v>48.171275999999999</v>
      </c>
      <c r="E47">
        <v>53.835861000000001</v>
      </c>
      <c r="F47">
        <v>50.403075999999999</v>
      </c>
      <c r="G47">
        <v>78702048</v>
      </c>
      <c r="I47" s="2">
        <f t="shared" si="0"/>
        <v>7.4034520005122673E-2</v>
      </c>
      <c r="J47" s="2">
        <f t="shared" si="1"/>
        <v>7.1422137101916555E-2</v>
      </c>
    </row>
    <row r="48" spans="1:10" x14ac:dyDescent="0.35">
      <c r="A48" s="1">
        <v>44562</v>
      </c>
      <c r="B48">
        <v>54.049953000000002</v>
      </c>
      <c r="C48">
        <v>62.051738999999998</v>
      </c>
      <c r="D48">
        <v>53.648529000000003</v>
      </c>
      <c r="E48">
        <v>56.735058000000002</v>
      </c>
      <c r="F48">
        <v>53.117409000000002</v>
      </c>
      <c r="G48">
        <v>138851881</v>
      </c>
      <c r="I48" s="2">
        <f t="shared" si="0"/>
        <v>5.3852526778326082E-2</v>
      </c>
      <c r="J48" s="2">
        <f t="shared" si="1"/>
        <v>5.2452522662158267E-2</v>
      </c>
    </row>
    <row r="49" spans="1:10" x14ac:dyDescent="0.35">
      <c r="A49" s="1">
        <v>44593</v>
      </c>
      <c r="B49">
        <v>57.074038999999999</v>
      </c>
      <c r="C49">
        <v>63.282783999999999</v>
      </c>
      <c r="D49">
        <v>55.548617999999998</v>
      </c>
      <c r="E49">
        <v>60.472794</v>
      </c>
      <c r="F49">
        <v>56.616810000000001</v>
      </c>
      <c r="G49">
        <v>146902008</v>
      </c>
      <c r="I49" s="2">
        <f t="shared" si="0"/>
        <v>6.5880491271703479E-2</v>
      </c>
      <c r="J49" s="2">
        <f t="shared" si="1"/>
        <v>6.3801209957696697E-2</v>
      </c>
    </row>
    <row r="50" spans="1:10" x14ac:dyDescent="0.35">
      <c r="A50" s="1">
        <v>44621</v>
      </c>
      <c r="B50">
        <v>60.740409999999997</v>
      </c>
      <c r="C50">
        <v>70.240852000000004</v>
      </c>
      <c r="D50">
        <v>56.529884000000003</v>
      </c>
      <c r="E50">
        <v>68.911689999999993</v>
      </c>
      <c r="F50">
        <v>64.517608999999993</v>
      </c>
      <c r="G50">
        <v>131613249</v>
      </c>
      <c r="I50" s="2">
        <f t="shared" si="0"/>
        <v>0.13954864288539026</v>
      </c>
      <c r="J50" s="2">
        <f t="shared" si="1"/>
        <v>0.13063225671298145</v>
      </c>
    </row>
    <row r="51" spans="1:10" x14ac:dyDescent="0.35">
      <c r="A51" s="1">
        <v>44652</v>
      </c>
      <c r="B51">
        <v>70.035683000000006</v>
      </c>
      <c r="C51">
        <v>71.061554000000001</v>
      </c>
      <c r="D51">
        <v>56.966994999999997</v>
      </c>
      <c r="E51">
        <v>59.750221000000003</v>
      </c>
      <c r="F51">
        <v>55.940311000000001</v>
      </c>
      <c r="G51">
        <v>87728228</v>
      </c>
      <c r="I51" s="2">
        <f t="shared" si="0"/>
        <v>-0.13294506930658256</v>
      </c>
      <c r="J51" s="2">
        <f t="shared" si="1"/>
        <v>-0.14265294700740438</v>
      </c>
    </row>
    <row r="52" spans="1:10" x14ac:dyDescent="0.35">
      <c r="A52" s="1">
        <v>44682</v>
      </c>
      <c r="B52">
        <v>59.714542000000002</v>
      </c>
      <c r="C52">
        <v>64.388938999999993</v>
      </c>
      <c r="D52">
        <v>54.148083</v>
      </c>
      <c r="E52">
        <v>63.033005000000003</v>
      </c>
      <c r="F52">
        <v>59.013775000000003</v>
      </c>
      <c r="G52">
        <v>83085269</v>
      </c>
      <c r="I52" s="2">
        <f t="shared" si="0"/>
        <v>5.4941846855302678E-2</v>
      </c>
      <c r="J52" s="2">
        <f t="shared" si="1"/>
        <v>5.3485643944618008E-2</v>
      </c>
    </row>
    <row r="53" spans="1:10" x14ac:dyDescent="0.35">
      <c r="A53" s="1">
        <v>44713</v>
      </c>
      <c r="B53">
        <v>64.451385000000002</v>
      </c>
      <c r="C53">
        <v>69.25</v>
      </c>
      <c r="D53">
        <v>54.040000999999997</v>
      </c>
      <c r="E53">
        <v>56.18</v>
      </c>
      <c r="F53">
        <v>52.597743999999999</v>
      </c>
      <c r="G53">
        <v>73522396</v>
      </c>
      <c r="I53" s="2">
        <f t="shared" si="0"/>
        <v>-0.10872090456846739</v>
      </c>
      <c r="J53" s="2">
        <f t="shared" si="1"/>
        <v>-0.11509766214101047</v>
      </c>
    </row>
    <row r="54" spans="1:10" x14ac:dyDescent="0.35">
      <c r="A54" s="1">
        <v>44743</v>
      </c>
      <c r="B54">
        <v>54.189999</v>
      </c>
      <c r="C54">
        <v>55.310001</v>
      </c>
      <c r="D54">
        <v>47.349997999999999</v>
      </c>
      <c r="E54">
        <v>55.040000999999997</v>
      </c>
      <c r="F54">
        <v>51.530434</v>
      </c>
      <c r="G54">
        <v>67777500</v>
      </c>
      <c r="I54" s="2">
        <f t="shared" si="0"/>
        <v>-2.0291934954472568E-2</v>
      </c>
      <c r="J54" s="2">
        <f t="shared" si="1"/>
        <v>-2.0500644507082721E-2</v>
      </c>
    </row>
    <row r="55" spans="1:10" x14ac:dyDescent="0.35">
      <c r="A55" s="1">
        <v>44774</v>
      </c>
      <c r="B55">
        <v>54.48</v>
      </c>
      <c r="C55">
        <v>60.810001</v>
      </c>
      <c r="D55">
        <v>52.77</v>
      </c>
      <c r="E55">
        <v>54.889999000000003</v>
      </c>
      <c r="F55">
        <v>51.389999000000003</v>
      </c>
      <c r="G55">
        <v>73822700</v>
      </c>
      <c r="I55" s="2">
        <f t="shared" si="0"/>
        <v>-2.7252826941064345E-3</v>
      </c>
      <c r="J55" s="2">
        <f t="shared" si="1"/>
        <v>-2.7290030378507722E-3</v>
      </c>
    </row>
    <row r="56" spans="1:10" x14ac:dyDescent="0.35">
      <c r="A56" s="1">
        <v>44805</v>
      </c>
      <c r="B56">
        <v>50.369999</v>
      </c>
      <c r="C56">
        <v>54.900002000000001</v>
      </c>
      <c r="D56">
        <v>47.389999000000003</v>
      </c>
      <c r="E56">
        <v>50.040000999999997</v>
      </c>
      <c r="F56">
        <v>46.849254999999999</v>
      </c>
      <c r="G56">
        <v>90026900</v>
      </c>
      <c r="I56" s="2">
        <f t="shared" si="0"/>
        <v>-8.8358515048813313E-2</v>
      </c>
      <c r="J56" s="2">
        <f t="shared" si="1"/>
        <v>-9.2508474801404297E-2</v>
      </c>
    </row>
    <row r="57" spans="1:10" x14ac:dyDescent="0.35">
      <c r="A57" s="1">
        <v>44835</v>
      </c>
      <c r="B57">
        <v>51</v>
      </c>
      <c r="C57">
        <v>53.490001999999997</v>
      </c>
      <c r="D57">
        <v>46.919998</v>
      </c>
      <c r="E57">
        <v>47.82</v>
      </c>
      <c r="F57">
        <v>47.82</v>
      </c>
      <c r="G57">
        <v>81459500</v>
      </c>
      <c r="I57" s="2">
        <f t="shared" si="0"/>
        <v>2.0720606976567746E-2</v>
      </c>
      <c r="J57" s="2">
        <f t="shared" si="1"/>
        <v>2.0508855286483656E-2</v>
      </c>
    </row>
    <row r="58" spans="1:10" x14ac:dyDescent="0.35">
      <c r="A58" s="1">
        <v>44866</v>
      </c>
      <c r="B58">
        <v>50.34</v>
      </c>
      <c r="C58">
        <v>63.189999</v>
      </c>
      <c r="D58">
        <v>47.470001000000003</v>
      </c>
      <c r="E58">
        <v>62.799999</v>
      </c>
      <c r="F58">
        <v>62.799999</v>
      </c>
      <c r="G58">
        <v>81963400</v>
      </c>
      <c r="I58" s="2">
        <f t="shared" si="0"/>
        <v>0.31325803011292352</v>
      </c>
      <c r="J58" s="2">
        <f t="shared" si="1"/>
        <v>0.27251109552040736</v>
      </c>
    </row>
    <row r="59" spans="1:10" x14ac:dyDescent="0.35">
      <c r="A59" s="1">
        <v>44896</v>
      </c>
      <c r="B59">
        <v>62.790000999999997</v>
      </c>
      <c r="C59">
        <v>65.180000000000007</v>
      </c>
      <c r="D59">
        <v>60.48</v>
      </c>
      <c r="E59">
        <v>62.049999</v>
      </c>
      <c r="F59">
        <v>62.049999</v>
      </c>
      <c r="G59">
        <v>49471800</v>
      </c>
      <c r="I59" s="2">
        <f t="shared" si="0"/>
        <v>-1.1942675349405629E-2</v>
      </c>
      <c r="J59" s="2">
        <f t="shared" si="1"/>
        <v>-1.2014562016005327E-2</v>
      </c>
    </row>
    <row r="60" spans="1:10" x14ac:dyDescent="0.35">
      <c r="A60" s="1">
        <v>44927</v>
      </c>
      <c r="B60">
        <v>61.580002</v>
      </c>
      <c r="C60">
        <v>71.519997000000004</v>
      </c>
      <c r="D60">
        <v>61.049999</v>
      </c>
      <c r="E60">
        <v>70.150002000000001</v>
      </c>
      <c r="F60">
        <v>70.150002000000001</v>
      </c>
      <c r="G60">
        <v>59431900</v>
      </c>
      <c r="I60" s="2">
        <f t="shared" si="0"/>
        <v>0.13053993763964455</v>
      </c>
      <c r="J60" s="2">
        <f t="shared" si="1"/>
        <v>0.122695339524224</v>
      </c>
    </row>
    <row r="61" spans="1:10" x14ac:dyDescent="0.35">
      <c r="A61" s="1">
        <v>44958</v>
      </c>
      <c r="B61">
        <v>69.910004000000001</v>
      </c>
      <c r="C61">
        <v>70.440002000000007</v>
      </c>
      <c r="D61">
        <v>59.84</v>
      </c>
      <c r="E61">
        <v>60.970001000000003</v>
      </c>
      <c r="F61">
        <v>60.970001000000003</v>
      </c>
      <c r="G61">
        <v>62814600</v>
      </c>
      <c r="I61" s="2">
        <f t="shared" si="0"/>
        <v>-0.1308624481578774</v>
      </c>
      <c r="J61" s="2">
        <f t="shared" si="1"/>
        <v>-0.14025387873757092</v>
      </c>
    </row>
    <row r="62" spans="1:10" x14ac:dyDescent="0.35">
      <c r="A62" s="1">
        <v>44986</v>
      </c>
      <c r="B62">
        <v>63</v>
      </c>
      <c r="C62">
        <v>66.010002</v>
      </c>
      <c r="D62">
        <v>62.189999</v>
      </c>
      <c r="E62">
        <v>62.209999000000003</v>
      </c>
      <c r="F62">
        <v>62.209999000000003</v>
      </c>
      <c r="G62">
        <v>19710300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DBCEE-6E1D-4BC9-B2F6-114F3E59A70E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BRK-A</v>
      </c>
    </row>
    <row r="2" spans="1:13" x14ac:dyDescent="0.35">
      <c r="A2" s="1">
        <v>43160</v>
      </c>
      <c r="B2">
        <v>311000</v>
      </c>
      <c r="C2">
        <v>320000</v>
      </c>
      <c r="D2">
        <v>288450</v>
      </c>
      <c r="E2">
        <v>299100</v>
      </c>
      <c r="F2">
        <v>299100</v>
      </c>
      <c r="G2">
        <v>6700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https://query1.finance.yahoo.com/v7/finance/download/BRK-A?period1=1518048000&amp;period2=1678233600&amp;interval=1mo&amp;events=history&amp;includeAdjustedClose=true</v>
      </c>
    </row>
    <row r="3" spans="1:13" x14ac:dyDescent="0.35">
      <c r="A3" s="1">
        <v>43191</v>
      </c>
      <c r="B3">
        <v>298620</v>
      </c>
      <c r="C3">
        <v>304200</v>
      </c>
      <c r="D3">
        <v>288740</v>
      </c>
      <c r="E3">
        <v>290650</v>
      </c>
      <c r="F3">
        <v>290650</v>
      </c>
      <c r="G3">
        <v>5100</v>
      </c>
      <c r="I3" s="2">
        <f>F3/F2-1</f>
        <v>-2.8251420929454985E-2</v>
      </c>
      <c r="J3" s="2">
        <f>LN(F3/F2)</f>
        <v>-2.8658171488542716E-2</v>
      </c>
    </row>
    <row r="4" spans="1:13" x14ac:dyDescent="0.35">
      <c r="A4" s="1">
        <v>43221</v>
      </c>
      <c r="B4">
        <v>291150</v>
      </c>
      <c r="C4">
        <v>303530</v>
      </c>
      <c r="D4">
        <v>280428</v>
      </c>
      <c r="E4">
        <v>287200</v>
      </c>
      <c r="F4">
        <v>287200</v>
      </c>
      <c r="G4">
        <v>7100</v>
      </c>
      <c r="I4" s="2">
        <f t="shared" ref="I4:I61" si="0">F4/F3-1</f>
        <v>-1.1869946671254072E-2</v>
      </c>
      <c r="J4" s="2">
        <f t="shared" ref="J4:J61" si="1">LN(F4/F3)</f>
        <v>-1.1940956973290442E-2</v>
      </c>
    </row>
    <row r="5" spans="1:13" x14ac:dyDescent="0.35">
      <c r="A5" s="1">
        <v>43252</v>
      </c>
      <c r="B5">
        <v>290080</v>
      </c>
      <c r="C5">
        <v>295302</v>
      </c>
      <c r="D5">
        <v>281600</v>
      </c>
      <c r="E5">
        <v>282040</v>
      </c>
      <c r="F5">
        <v>282040</v>
      </c>
      <c r="G5">
        <v>6800</v>
      </c>
      <c r="I5" s="2">
        <f t="shared" si="0"/>
        <v>-1.7966573816155962E-2</v>
      </c>
      <c r="J5" s="2">
        <f t="shared" si="1"/>
        <v>-1.8129932323229254E-2</v>
      </c>
    </row>
    <row r="6" spans="1:13" x14ac:dyDescent="0.35">
      <c r="A6" s="1">
        <v>43282</v>
      </c>
      <c r="B6">
        <v>282050</v>
      </c>
      <c r="C6">
        <v>304400</v>
      </c>
      <c r="D6">
        <v>281600</v>
      </c>
      <c r="E6">
        <v>301550</v>
      </c>
      <c r="F6">
        <v>301550</v>
      </c>
      <c r="G6">
        <v>6600</v>
      </c>
      <c r="I6" s="2">
        <f t="shared" si="0"/>
        <v>6.9174585165224789E-2</v>
      </c>
      <c r="J6" s="2">
        <f t="shared" si="1"/>
        <v>6.6886935046155949E-2</v>
      </c>
    </row>
    <row r="7" spans="1:13" x14ac:dyDescent="0.35">
      <c r="A7" s="1">
        <v>43313</v>
      </c>
      <c r="B7">
        <v>302500</v>
      </c>
      <c r="C7">
        <v>317850</v>
      </c>
      <c r="D7">
        <v>299000</v>
      </c>
      <c r="E7">
        <v>315800</v>
      </c>
      <c r="F7">
        <v>315800</v>
      </c>
      <c r="G7">
        <v>5500</v>
      </c>
      <c r="I7" s="2">
        <f t="shared" si="0"/>
        <v>4.7255844801856961E-2</v>
      </c>
      <c r="J7" s="2">
        <f t="shared" si="1"/>
        <v>4.6173261924545822E-2</v>
      </c>
    </row>
    <row r="8" spans="1:13" x14ac:dyDescent="0.35">
      <c r="A8" s="1">
        <v>43344</v>
      </c>
      <c r="B8">
        <v>315800</v>
      </c>
      <c r="C8">
        <v>334560</v>
      </c>
      <c r="D8">
        <v>315000</v>
      </c>
      <c r="E8">
        <v>320000</v>
      </c>
      <c r="F8">
        <v>320000</v>
      </c>
      <c r="G8">
        <v>5900</v>
      </c>
      <c r="I8" s="2">
        <f t="shared" si="0"/>
        <v>1.3299556681444002E-2</v>
      </c>
      <c r="J8" s="2">
        <f t="shared" si="1"/>
        <v>1.3211893972230566E-2</v>
      </c>
    </row>
    <row r="9" spans="1:13" x14ac:dyDescent="0.35">
      <c r="A9" s="1">
        <v>43374</v>
      </c>
      <c r="B9">
        <v>323165</v>
      </c>
      <c r="C9">
        <v>335900</v>
      </c>
      <c r="D9">
        <v>296003</v>
      </c>
      <c r="E9">
        <v>307705</v>
      </c>
      <c r="F9">
        <v>307705</v>
      </c>
      <c r="G9">
        <v>8700</v>
      </c>
      <c r="I9" s="2">
        <f t="shared" si="0"/>
        <v>-3.842187500000005E-2</v>
      </c>
      <c r="J9" s="2">
        <f t="shared" si="1"/>
        <v>-3.9179464004039204E-2</v>
      </c>
    </row>
    <row r="10" spans="1:13" x14ac:dyDescent="0.35">
      <c r="A10" s="1">
        <v>43405</v>
      </c>
      <c r="B10">
        <v>308007</v>
      </c>
      <c r="C10">
        <v>335109</v>
      </c>
      <c r="D10">
        <v>305250</v>
      </c>
      <c r="E10">
        <v>326000</v>
      </c>
      <c r="F10">
        <v>326000</v>
      </c>
      <c r="G10">
        <v>5600</v>
      </c>
      <c r="I10" s="2">
        <f t="shared" si="0"/>
        <v>5.9456297427731064E-2</v>
      </c>
      <c r="J10" s="2">
        <f t="shared" si="1"/>
        <v>5.7755849576974522E-2</v>
      </c>
    </row>
    <row r="11" spans="1:13" x14ac:dyDescent="0.35">
      <c r="A11" s="1">
        <v>43435</v>
      </c>
      <c r="B11">
        <v>331500</v>
      </c>
      <c r="C11">
        <v>335041</v>
      </c>
      <c r="D11">
        <v>279410</v>
      </c>
      <c r="E11">
        <v>306000</v>
      </c>
      <c r="F11">
        <v>306000</v>
      </c>
      <c r="G11">
        <v>9500</v>
      </c>
      <c r="I11" s="2">
        <f t="shared" si="0"/>
        <v>-6.1349693251533721E-2</v>
      </c>
      <c r="J11" s="2">
        <f t="shared" si="1"/>
        <v>-6.331227941432685E-2</v>
      </c>
    </row>
    <row r="12" spans="1:13" x14ac:dyDescent="0.35">
      <c r="A12" s="1">
        <v>43466</v>
      </c>
      <c r="B12">
        <v>302000</v>
      </c>
      <c r="C12">
        <v>311890</v>
      </c>
      <c r="D12">
        <v>286650</v>
      </c>
      <c r="E12">
        <v>311500</v>
      </c>
      <c r="F12">
        <v>311500</v>
      </c>
      <c r="G12">
        <v>8500</v>
      </c>
      <c r="I12" s="2">
        <f t="shared" si="0"/>
        <v>1.7973856209150263E-2</v>
      </c>
      <c r="J12" s="2">
        <f t="shared" si="1"/>
        <v>1.7814236275126998E-2</v>
      </c>
    </row>
    <row r="13" spans="1:13" x14ac:dyDescent="0.35">
      <c r="A13" s="1">
        <v>43497</v>
      </c>
      <c r="B13">
        <v>310005</v>
      </c>
      <c r="C13">
        <v>313960</v>
      </c>
      <c r="D13">
        <v>297381</v>
      </c>
      <c r="E13">
        <v>302200</v>
      </c>
      <c r="F13">
        <v>302200</v>
      </c>
      <c r="G13">
        <v>4700</v>
      </c>
      <c r="I13" s="2">
        <f t="shared" si="0"/>
        <v>-2.985553772070626E-2</v>
      </c>
      <c r="J13" s="2">
        <f t="shared" si="1"/>
        <v>-3.031028838886864E-2</v>
      </c>
    </row>
    <row r="14" spans="1:13" x14ac:dyDescent="0.35">
      <c r="A14" s="1">
        <v>43525</v>
      </c>
      <c r="B14">
        <v>304520</v>
      </c>
      <c r="C14">
        <v>311299</v>
      </c>
      <c r="D14">
        <v>295900</v>
      </c>
      <c r="E14">
        <v>301215</v>
      </c>
      <c r="F14">
        <v>301215</v>
      </c>
      <c r="G14">
        <v>5200</v>
      </c>
      <c r="I14" s="2">
        <f t="shared" si="0"/>
        <v>-3.2594308405029526E-3</v>
      </c>
      <c r="J14" s="2">
        <f t="shared" si="1"/>
        <v>-3.2647543561064199E-3</v>
      </c>
    </row>
    <row r="15" spans="1:13" x14ac:dyDescent="0.35">
      <c r="A15" s="1">
        <v>43556</v>
      </c>
      <c r="B15">
        <v>302800</v>
      </c>
      <c r="C15">
        <v>325845</v>
      </c>
      <c r="D15">
        <v>302800</v>
      </c>
      <c r="E15">
        <v>325080</v>
      </c>
      <c r="F15">
        <v>325080</v>
      </c>
      <c r="G15">
        <v>4500</v>
      </c>
      <c r="I15" s="2">
        <f t="shared" si="0"/>
        <v>7.922912205567445E-2</v>
      </c>
      <c r="J15" s="2">
        <f t="shared" si="1"/>
        <v>7.6247010402471241E-2</v>
      </c>
    </row>
    <row r="16" spans="1:13" x14ac:dyDescent="0.35">
      <c r="A16" s="1">
        <v>43586</v>
      </c>
      <c r="B16">
        <v>325700</v>
      </c>
      <c r="C16">
        <v>328555</v>
      </c>
      <c r="D16">
        <v>296800</v>
      </c>
      <c r="E16">
        <v>297060</v>
      </c>
      <c r="F16">
        <v>297060</v>
      </c>
      <c r="G16">
        <v>6600</v>
      </c>
      <c r="I16" s="2">
        <f t="shared" si="0"/>
        <v>-8.6194167589516479E-2</v>
      </c>
      <c r="J16" s="2">
        <f t="shared" si="1"/>
        <v>-9.0137167283617425E-2</v>
      </c>
      <c r="M16" s="4"/>
    </row>
    <row r="17" spans="1:13" x14ac:dyDescent="0.35">
      <c r="A17" s="1">
        <v>43617</v>
      </c>
      <c r="B17">
        <v>297000</v>
      </c>
      <c r="C17">
        <v>319960</v>
      </c>
      <c r="D17">
        <v>296623</v>
      </c>
      <c r="E17">
        <v>318350</v>
      </c>
      <c r="F17">
        <v>318350</v>
      </c>
      <c r="G17">
        <v>5000</v>
      </c>
      <c r="I17" s="2">
        <f t="shared" si="0"/>
        <v>7.1669023092977957E-2</v>
      </c>
      <c r="J17" s="2">
        <f t="shared" si="1"/>
        <v>6.9217267861647752E-2</v>
      </c>
      <c r="M17" s="4"/>
    </row>
    <row r="18" spans="1:13" x14ac:dyDescent="0.35">
      <c r="A18" s="1">
        <v>43647</v>
      </c>
      <c r="B18">
        <v>321032</v>
      </c>
      <c r="C18">
        <v>324711</v>
      </c>
      <c r="D18">
        <v>306623</v>
      </c>
      <c r="E18">
        <v>308666</v>
      </c>
      <c r="F18">
        <v>308666</v>
      </c>
      <c r="G18">
        <v>5400</v>
      </c>
      <c r="I18" s="2">
        <f t="shared" si="0"/>
        <v>-3.0419349772263238E-2</v>
      </c>
      <c r="J18" s="2">
        <f t="shared" si="1"/>
        <v>-3.0891620314510905E-2</v>
      </c>
    </row>
    <row r="19" spans="1:13" x14ac:dyDescent="0.35">
      <c r="A19" s="1">
        <v>43678</v>
      </c>
      <c r="B19">
        <v>310250</v>
      </c>
      <c r="C19">
        <v>316000</v>
      </c>
      <c r="D19">
        <v>294511</v>
      </c>
      <c r="E19">
        <v>303078</v>
      </c>
      <c r="F19">
        <v>303078</v>
      </c>
      <c r="G19">
        <v>5400</v>
      </c>
      <c r="I19" s="2">
        <f t="shared" si="0"/>
        <v>-1.8103710807150786E-2</v>
      </c>
      <c r="J19" s="2">
        <f t="shared" si="1"/>
        <v>-1.8269588024901258E-2</v>
      </c>
    </row>
    <row r="20" spans="1:13" x14ac:dyDescent="0.35">
      <c r="A20" s="1">
        <v>43709</v>
      </c>
      <c r="B20">
        <v>302200</v>
      </c>
      <c r="C20">
        <v>321833</v>
      </c>
      <c r="D20">
        <v>300731</v>
      </c>
      <c r="E20">
        <v>311832</v>
      </c>
      <c r="F20">
        <v>311832</v>
      </c>
      <c r="G20">
        <v>4600</v>
      </c>
      <c r="I20" s="2">
        <f t="shared" si="0"/>
        <v>2.8883653712905577E-2</v>
      </c>
      <c r="J20" s="2">
        <f t="shared" si="1"/>
        <v>2.847438312492272E-2</v>
      </c>
    </row>
    <row r="21" spans="1:13" x14ac:dyDescent="0.35">
      <c r="A21" s="1">
        <v>43739</v>
      </c>
      <c r="B21">
        <v>313100</v>
      </c>
      <c r="C21">
        <v>320500</v>
      </c>
      <c r="D21">
        <v>302260</v>
      </c>
      <c r="E21">
        <v>318939</v>
      </c>
      <c r="F21">
        <v>318939</v>
      </c>
      <c r="G21">
        <v>7200</v>
      </c>
      <c r="I21" s="2">
        <f t="shared" si="0"/>
        <v>2.2791118294466228E-2</v>
      </c>
      <c r="J21" s="2">
        <f t="shared" si="1"/>
        <v>2.2535280680399877E-2</v>
      </c>
    </row>
    <row r="22" spans="1:13" x14ac:dyDescent="0.35">
      <c r="A22" s="1">
        <v>43770</v>
      </c>
      <c r="B22">
        <v>320250</v>
      </c>
      <c r="C22">
        <v>335000</v>
      </c>
      <c r="D22">
        <v>320000</v>
      </c>
      <c r="E22">
        <v>330495</v>
      </c>
      <c r="F22">
        <v>330495</v>
      </c>
      <c r="G22">
        <v>5700</v>
      </c>
      <c r="I22" s="2">
        <f t="shared" si="0"/>
        <v>3.623263382653108E-2</v>
      </c>
      <c r="J22" s="2">
        <f t="shared" si="1"/>
        <v>3.5591668655316974E-2</v>
      </c>
    </row>
    <row r="23" spans="1:13" x14ac:dyDescent="0.35">
      <c r="A23" s="1">
        <v>43800</v>
      </c>
      <c r="B23">
        <v>330802</v>
      </c>
      <c r="C23">
        <v>342250</v>
      </c>
      <c r="D23">
        <v>324900</v>
      </c>
      <c r="E23">
        <v>339590</v>
      </c>
      <c r="F23">
        <v>339590</v>
      </c>
      <c r="G23">
        <v>5700</v>
      </c>
      <c r="I23" s="2">
        <f t="shared" si="0"/>
        <v>2.7519327070001154E-2</v>
      </c>
      <c r="J23" s="2">
        <f t="shared" si="1"/>
        <v>2.7147477011838284E-2</v>
      </c>
    </row>
    <row r="24" spans="1:13" x14ac:dyDescent="0.35">
      <c r="A24" s="1">
        <v>43831</v>
      </c>
      <c r="B24">
        <v>341150</v>
      </c>
      <c r="C24">
        <v>347400</v>
      </c>
      <c r="D24">
        <v>332000</v>
      </c>
      <c r="E24">
        <v>335996</v>
      </c>
      <c r="F24">
        <v>335996</v>
      </c>
      <c r="G24">
        <v>5000</v>
      </c>
      <c r="I24" s="2">
        <f t="shared" si="0"/>
        <v>-1.0583350510910194E-2</v>
      </c>
      <c r="J24" s="2">
        <f t="shared" si="1"/>
        <v>-1.0639752465662749E-2</v>
      </c>
      <c r="M24" s="4"/>
    </row>
    <row r="25" spans="1:13" x14ac:dyDescent="0.35">
      <c r="A25" s="1">
        <v>43862</v>
      </c>
      <c r="B25">
        <v>338160</v>
      </c>
      <c r="C25">
        <v>345000</v>
      </c>
      <c r="D25">
        <v>300750</v>
      </c>
      <c r="E25">
        <v>309096</v>
      </c>
      <c r="F25">
        <v>309096</v>
      </c>
      <c r="G25">
        <v>6000</v>
      </c>
      <c r="I25" s="2">
        <f t="shared" si="0"/>
        <v>-8.0060476910439382E-2</v>
      </c>
      <c r="J25" s="2">
        <f t="shared" si="1"/>
        <v>-8.3447346871958344E-2</v>
      </c>
      <c r="M25" s="4"/>
    </row>
    <row r="26" spans="1:13" x14ac:dyDescent="0.35">
      <c r="A26" s="1">
        <v>43891</v>
      </c>
      <c r="B26">
        <v>314000</v>
      </c>
      <c r="C26">
        <v>327937</v>
      </c>
      <c r="D26">
        <v>239440</v>
      </c>
      <c r="E26">
        <v>272000</v>
      </c>
      <c r="F26">
        <v>272000</v>
      </c>
      <c r="G26">
        <v>19100</v>
      </c>
      <c r="I26" s="2">
        <f t="shared" si="0"/>
        <v>-0.12001449387892438</v>
      </c>
      <c r="J26" s="2">
        <f t="shared" si="1"/>
        <v>-0.12784984196248159</v>
      </c>
    </row>
    <row r="27" spans="1:13" x14ac:dyDescent="0.35">
      <c r="A27" s="1">
        <v>43922</v>
      </c>
      <c r="B27">
        <v>265900</v>
      </c>
      <c r="C27">
        <v>295765</v>
      </c>
      <c r="D27">
        <v>261180</v>
      </c>
      <c r="E27">
        <v>281700</v>
      </c>
      <c r="F27">
        <v>281700</v>
      </c>
      <c r="G27">
        <v>13800</v>
      </c>
      <c r="I27" s="2">
        <f t="shared" si="0"/>
        <v>3.5661764705882337E-2</v>
      </c>
      <c r="J27" s="2">
        <f t="shared" si="1"/>
        <v>3.5040608586329583E-2</v>
      </c>
    </row>
    <row r="28" spans="1:13" x14ac:dyDescent="0.35">
      <c r="A28" s="1">
        <v>43952</v>
      </c>
      <c r="B28">
        <v>278121</v>
      </c>
      <c r="C28">
        <v>280899</v>
      </c>
      <c r="D28">
        <v>250926</v>
      </c>
      <c r="E28">
        <v>278640</v>
      </c>
      <c r="F28">
        <v>278640</v>
      </c>
      <c r="G28">
        <v>8500</v>
      </c>
      <c r="I28" s="2">
        <f t="shared" si="0"/>
        <v>-1.0862619808306717E-2</v>
      </c>
      <c r="J28" s="2">
        <f t="shared" si="1"/>
        <v>-1.0922048824581174E-2</v>
      </c>
    </row>
    <row r="29" spans="1:13" x14ac:dyDescent="0.35">
      <c r="A29" s="1">
        <v>43983</v>
      </c>
      <c r="B29">
        <v>278167</v>
      </c>
      <c r="C29">
        <v>304990</v>
      </c>
      <c r="D29">
        <v>262700</v>
      </c>
      <c r="E29">
        <v>267300</v>
      </c>
      <c r="F29">
        <v>267300</v>
      </c>
      <c r="G29">
        <v>13700</v>
      </c>
      <c r="I29" s="2">
        <f t="shared" si="0"/>
        <v>-4.0697674418604612E-2</v>
      </c>
      <c r="J29" s="2">
        <f t="shared" si="1"/>
        <v>-4.154900291287239E-2</v>
      </c>
    </row>
    <row r="30" spans="1:13" x14ac:dyDescent="0.35">
      <c r="A30" s="1">
        <v>44013</v>
      </c>
      <c r="B30">
        <v>267600</v>
      </c>
      <c r="C30">
        <v>294870</v>
      </c>
      <c r="D30">
        <v>266357</v>
      </c>
      <c r="E30">
        <v>293631</v>
      </c>
      <c r="F30">
        <v>293631</v>
      </c>
      <c r="G30">
        <v>7700</v>
      </c>
      <c r="I30" s="2">
        <f t="shared" si="0"/>
        <v>9.850729517396184E-2</v>
      </c>
      <c r="J30" s="2">
        <f t="shared" si="1"/>
        <v>9.395225385275835E-2</v>
      </c>
    </row>
    <row r="31" spans="1:13" x14ac:dyDescent="0.35">
      <c r="A31" s="1">
        <v>44044</v>
      </c>
      <c r="B31">
        <v>295000</v>
      </c>
      <c r="C31">
        <v>329299</v>
      </c>
      <c r="D31">
        <v>294510</v>
      </c>
      <c r="E31">
        <v>327560</v>
      </c>
      <c r="F31">
        <v>327560</v>
      </c>
      <c r="G31">
        <v>49100</v>
      </c>
      <c r="I31" s="2">
        <f t="shared" si="0"/>
        <v>0.11554978868035048</v>
      </c>
      <c r="J31" s="2">
        <f t="shared" si="1"/>
        <v>0.10934736740435581</v>
      </c>
    </row>
    <row r="32" spans="1:13" x14ac:dyDescent="0.35">
      <c r="A32" s="1">
        <v>44075</v>
      </c>
      <c r="B32">
        <v>325500</v>
      </c>
      <c r="C32">
        <v>334960</v>
      </c>
      <c r="D32">
        <v>310591</v>
      </c>
      <c r="E32">
        <v>320001</v>
      </c>
      <c r="F32">
        <v>320001</v>
      </c>
      <c r="G32">
        <v>9300</v>
      </c>
      <c r="I32" s="2">
        <f t="shared" si="0"/>
        <v>-2.3076688240322385E-2</v>
      </c>
      <c r="J32" s="2">
        <f t="shared" si="1"/>
        <v>-2.334712361309807E-2</v>
      </c>
    </row>
    <row r="33" spans="1:10" x14ac:dyDescent="0.35">
      <c r="A33" s="1">
        <v>44105</v>
      </c>
      <c r="B33">
        <v>321219</v>
      </c>
      <c r="C33">
        <v>326150</v>
      </c>
      <c r="D33">
        <v>297817</v>
      </c>
      <c r="E33">
        <v>302500</v>
      </c>
      <c r="F33">
        <v>302500</v>
      </c>
      <c r="G33">
        <v>5900</v>
      </c>
      <c r="I33" s="2">
        <f t="shared" si="0"/>
        <v>-5.4690454092330976E-2</v>
      </c>
      <c r="J33" s="2">
        <f t="shared" si="1"/>
        <v>-5.6242843317993292E-2</v>
      </c>
    </row>
    <row r="34" spans="1:10" x14ac:dyDescent="0.35">
      <c r="A34" s="1">
        <v>44136</v>
      </c>
      <c r="B34">
        <v>307500</v>
      </c>
      <c r="C34">
        <v>352500</v>
      </c>
      <c r="D34">
        <v>305242</v>
      </c>
      <c r="E34">
        <v>343688</v>
      </c>
      <c r="F34">
        <v>343688</v>
      </c>
      <c r="G34">
        <v>7300</v>
      </c>
      <c r="I34" s="2">
        <f t="shared" si="0"/>
        <v>0.13615867768595047</v>
      </c>
      <c r="J34" s="2">
        <f t="shared" si="1"/>
        <v>0.12765299160604457</v>
      </c>
    </row>
    <row r="35" spans="1:10" x14ac:dyDescent="0.35">
      <c r="A35" s="1">
        <v>44166</v>
      </c>
      <c r="B35">
        <v>346480</v>
      </c>
      <c r="C35">
        <v>348500</v>
      </c>
      <c r="D35">
        <v>333150</v>
      </c>
      <c r="E35">
        <v>347815</v>
      </c>
      <c r="F35">
        <v>347815</v>
      </c>
      <c r="G35">
        <v>9100</v>
      </c>
      <c r="I35" s="2">
        <f t="shared" si="0"/>
        <v>1.2007983985475201E-2</v>
      </c>
      <c r="J35" s="2">
        <f t="shared" si="1"/>
        <v>1.1936460147864003E-2</v>
      </c>
    </row>
    <row r="36" spans="1:10" x14ac:dyDescent="0.35">
      <c r="A36" s="1">
        <v>44197</v>
      </c>
      <c r="B36">
        <v>347825</v>
      </c>
      <c r="C36">
        <v>354837</v>
      </c>
      <c r="D36">
        <v>340816</v>
      </c>
      <c r="E36">
        <v>344100</v>
      </c>
      <c r="F36">
        <v>344100</v>
      </c>
      <c r="G36">
        <v>6400</v>
      </c>
      <c r="I36" s="2">
        <f t="shared" si="0"/>
        <v>-1.0680965455773905E-2</v>
      </c>
      <c r="J36" s="2">
        <f t="shared" si="1"/>
        <v>-1.0738416421369986E-2</v>
      </c>
    </row>
    <row r="37" spans="1:10" x14ac:dyDescent="0.35">
      <c r="A37" s="1">
        <v>44228</v>
      </c>
      <c r="B37">
        <v>345000</v>
      </c>
      <c r="C37">
        <v>377357</v>
      </c>
      <c r="D37">
        <v>344250</v>
      </c>
      <c r="E37">
        <v>364580</v>
      </c>
      <c r="F37">
        <v>364580</v>
      </c>
      <c r="G37">
        <v>18700</v>
      </c>
      <c r="I37" s="2">
        <f t="shared" si="0"/>
        <v>5.9517582098227217E-2</v>
      </c>
      <c r="J37" s="2">
        <f t="shared" si="1"/>
        <v>5.7813693301340723E-2</v>
      </c>
    </row>
    <row r="38" spans="1:10" x14ac:dyDescent="0.35">
      <c r="A38" s="1">
        <v>44256</v>
      </c>
      <c r="B38">
        <v>372555</v>
      </c>
      <c r="C38">
        <v>407750</v>
      </c>
      <c r="D38">
        <v>368430</v>
      </c>
      <c r="E38">
        <v>385702</v>
      </c>
      <c r="F38">
        <v>385702</v>
      </c>
      <c r="G38">
        <v>54100</v>
      </c>
      <c r="I38" s="2">
        <f t="shared" si="0"/>
        <v>5.7935158264304176E-2</v>
      </c>
      <c r="J38" s="2">
        <f t="shared" si="1"/>
        <v>5.6319044473198861E-2</v>
      </c>
    </row>
    <row r="39" spans="1:10" x14ac:dyDescent="0.35">
      <c r="A39" s="1">
        <v>44287</v>
      </c>
      <c r="B39">
        <v>387979</v>
      </c>
      <c r="C39">
        <v>417905</v>
      </c>
      <c r="D39">
        <v>385702</v>
      </c>
      <c r="E39">
        <v>412500</v>
      </c>
      <c r="F39">
        <v>412500</v>
      </c>
      <c r="G39">
        <v>35900</v>
      </c>
      <c r="I39" s="2">
        <f t="shared" si="0"/>
        <v>6.947850931548194E-2</v>
      </c>
      <c r="J39" s="2">
        <f t="shared" si="1"/>
        <v>6.7171155196761437E-2</v>
      </c>
    </row>
    <row r="40" spans="1:10" x14ac:dyDescent="0.35">
      <c r="A40" s="1">
        <v>44317</v>
      </c>
      <c r="B40">
        <v>418962</v>
      </c>
      <c r="C40">
        <v>445000</v>
      </c>
      <c r="D40">
        <v>410850</v>
      </c>
      <c r="E40">
        <v>436000</v>
      </c>
      <c r="F40">
        <v>436000</v>
      </c>
      <c r="G40">
        <v>41200</v>
      </c>
      <c r="I40" s="2">
        <f t="shared" si="0"/>
        <v>5.6969696969696892E-2</v>
      </c>
      <c r="J40" s="2">
        <f t="shared" si="1"/>
        <v>5.5406037574298572E-2</v>
      </c>
    </row>
    <row r="41" spans="1:10" x14ac:dyDescent="0.35">
      <c r="A41" s="1">
        <v>44348</v>
      </c>
      <c r="B41">
        <v>438718</v>
      </c>
      <c r="C41">
        <v>441063</v>
      </c>
      <c r="D41">
        <v>409701</v>
      </c>
      <c r="E41">
        <v>418601</v>
      </c>
      <c r="F41">
        <v>418601</v>
      </c>
      <c r="G41">
        <v>166200</v>
      </c>
      <c r="I41" s="2">
        <f t="shared" si="0"/>
        <v>-3.9905963302752312E-2</v>
      </c>
      <c r="J41" s="2">
        <f t="shared" si="1"/>
        <v>-4.0724044424556044E-2</v>
      </c>
    </row>
    <row r="42" spans="1:10" x14ac:dyDescent="0.35">
      <c r="A42" s="1">
        <v>44378</v>
      </c>
      <c r="B42">
        <v>418708</v>
      </c>
      <c r="C42">
        <v>424304</v>
      </c>
      <c r="D42">
        <v>407773</v>
      </c>
      <c r="E42">
        <v>418900</v>
      </c>
      <c r="F42">
        <v>418900</v>
      </c>
      <c r="G42">
        <v>23300</v>
      </c>
      <c r="I42" s="2">
        <f t="shared" si="0"/>
        <v>7.142840079217283E-4</v>
      </c>
      <c r="J42" s="2">
        <f t="shared" si="1"/>
        <v>7.1402902851099438E-4</v>
      </c>
    </row>
    <row r="43" spans="1:10" x14ac:dyDescent="0.35">
      <c r="A43" s="1">
        <v>44409</v>
      </c>
      <c r="B43">
        <v>420985</v>
      </c>
      <c r="C43">
        <v>439800</v>
      </c>
      <c r="D43">
        <v>416965</v>
      </c>
      <c r="E43">
        <v>429900</v>
      </c>
      <c r="F43">
        <v>429900</v>
      </c>
      <c r="G43">
        <v>23500</v>
      </c>
      <c r="I43" s="2">
        <f t="shared" si="0"/>
        <v>2.6259250417760782E-2</v>
      </c>
      <c r="J43" s="2">
        <f t="shared" si="1"/>
        <v>2.592039554924665E-2</v>
      </c>
    </row>
    <row r="44" spans="1:10" x14ac:dyDescent="0.35">
      <c r="A44" s="1">
        <v>44440</v>
      </c>
      <c r="B44">
        <v>431181</v>
      </c>
      <c r="C44">
        <v>433720</v>
      </c>
      <c r="D44">
        <v>409000</v>
      </c>
      <c r="E44">
        <v>411379</v>
      </c>
      <c r="F44">
        <v>411379</v>
      </c>
      <c r="G44">
        <v>24400</v>
      </c>
      <c r="I44" s="2">
        <f t="shared" si="0"/>
        <v>-4.3082112119097515E-2</v>
      </c>
      <c r="J44" s="2">
        <f t="shared" si="1"/>
        <v>-4.4037692797703282E-2</v>
      </c>
    </row>
    <row r="45" spans="1:10" x14ac:dyDescent="0.35">
      <c r="A45" s="1">
        <v>44470</v>
      </c>
      <c r="B45">
        <v>412915</v>
      </c>
      <c r="C45">
        <v>439850</v>
      </c>
      <c r="D45">
        <v>410099</v>
      </c>
      <c r="E45">
        <v>432902</v>
      </c>
      <c r="F45">
        <v>432902</v>
      </c>
      <c r="G45">
        <v>32000</v>
      </c>
      <c r="I45" s="2">
        <f t="shared" si="0"/>
        <v>5.2319150953257232E-2</v>
      </c>
      <c r="J45" s="2">
        <f t="shared" si="1"/>
        <v>5.0996443737350079E-2</v>
      </c>
    </row>
    <row r="46" spans="1:10" x14ac:dyDescent="0.35">
      <c r="A46" s="1">
        <v>44501</v>
      </c>
      <c r="B46">
        <v>434513</v>
      </c>
      <c r="C46">
        <v>445000</v>
      </c>
      <c r="D46">
        <v>416546</v>
      </c>
      <c r="E46">
        <v>416876</v>
      </c>
      <c r="F46">
        <v>416876</v>
      </c>
      <c r="G46">
        <v>37800</v>
      </c>
      <c r="I46" s="2">
        <f t="shared" si="0"/>
        <v>-3.7019925987867963E-2</v>
      </c>
      <c r="J46" s="2">
        <f t="shared" si="1"/>
        <v>-3.7722558974271986E-2</v>
      </c>
    </row>
    <row r="47" spans="1:10" x14ac:dyDescent="0.35">
      <c r="A47" s="1">
        <v>44531</v>
      </c>
      <c r="B47">
        <v>421535</v>
      </c>
      <c r="C47">
        <v>455910</v>
      </c>
      <c r="D47">
        <v>415000</v>
      </c>
      <c r="E47">
        <v>450662</v>
      </c>
      <c r="F47">
        <v>450662</v>
      </c>
      <c r="G47">
        <v>37600</v>
      </c>
      <c r="I47" s="2">
        <f t="shared" si="0"/>
        <v>8.104568264903711E-2</v>
      </c>
      <c r="J47" s="2">
        <f t="shared" si="1"/>
        <v>7.7928797383989459E-2</v>
      </c>
    </row>
    <row r="48" spans="1:10" x14ac:dyDescent="0.35">
      <c r="A48" s="1">
        <v>44562</v>
      </c>
      <c r="B48">
        <v>452005</v>
      </c>
      <c r="C48">
        <v>487255</v>
      </c>
      <c r="D48">
        <v>443402</v>
      </c>
      <c r="E48">
        <v>469805</v>
      </c>
      <c r="F48">
        <v>469805</v>
      </c>
      <c r="G48">
        <v>44300</v>
      </c>
      <c r="I48" s="2">
        <f t="shared" si="0"/>
        <v>4.2477510861798962E-2</v>
      </c>
      <c r="J48" s="2">
        <f t="shared" si="1"/>
        <v>4.1600102143312591E-2</v>
      </c>
    </row>
    <row r="49" spans="1:10" x14ac:dyDescent="0.35">
      <c r="A49" s="1">
        <v>44593</v>
      </c>
      <c r="B49">
        <v>469465</v>
      </c>
      <c r="C49">
        <v>488400</v>
      </c>
      <c r="D49">
        <v>450000</v>
      </c>
      <c r="E49">
        <v>476205</v>
      </c>
      <c r="F49">
        <v>476205</v>
      </c>
      <c r="G49">
        <v>35700</v>
      </c>
      <c r="I49" s="2">
        <f t="shared" si="0"/>
        <v>1.3622673236768357E-2</v>
      </c>
      <c r="J49" s="2">
        <f t="shared" si="1"/>
        <v>1.3530718792731388E-2</v>
      </c>
    </row>
    <row r="50" spans="1:10" x14ac:dyDescent="0.35">
      <c r="A50" s="1">
        <v>44621</v>
      </c>
      <c r="B50">
        <v>482000</v>
      </c>
      <c r="C50">
        <v>544389</v>
      </c>
      <c r="D50">
        <v>470645</v>
      </c>
      <c r="E50">
        <v>528921</v>
      </c>
      <c r="F50">
        <v>528921</v>
      </c>
      <c r="G50">
        <v>58000</v>
      </c>
      <c r="I50" s="2">
        <f t="shared" si="0"/>
        <v>0.11070022364317889</v>
      </c>
      <c r="J50" s="2">
        <f t="shared" si="1"/>
        <v>0.10499064854427875</v>
      </c>
    </row>
    <row r="51" spans="1:10" x14ac:dyDescent="0.35">
      <c r="A51" s="1">
        <v>44652</v>
      </c>
      <c r="B51">
        <v>530026</v>
      </c>
      <c r="C51">
        <v>533139</v>
      </c>
      <c r="D51">
        <v>484340</v>
      </c>
      <c r="E51">
        <v>484340</v>
      </c>
      <c r="F51">
        <v>484340</v>
      </c>
      <c r="G51">
        <v>58100</v>
      </c>
      <c r="I51" s="2">
        <f t="shared" si="0"/>
        <v>-8.4286689316552033E-2</v>
      </c>
      <c r="J51" s="2">
        <f t="shared" si="1"/>
        <v>-8.8051942899567373E-2</v>
      </c>
    </row>
    <row r="52" spans="1:10" x14ac:dyDescent="0.35">
      <c r="A52" s="1">
        <v>44682</v>
      </c>
      <c r="B52">
        <v>485921</v>
      </c>
      <c r="C52">
        <v>494343</v>
      </c>
      <c r="D52">
        <v>448108</v>
      </c>
      <c r="E52">
        <v>474050</v>
      </c>
      <c r="F52">
        <v>474050</v>
      </c>
      <c r="G52">
        <v>52400</v>
      </c>
      <c r="I52" s="2">
        <f t="shared" si="0"/>
        <v>-2.1245406119667964E-2</v>
      </c>
      <c r="J52" s="2">
        <f t="shared" si="1"/>
        <v>-2.1474338068387434E-2</v>
      </c>
    </row>
    <row r="53" spans="1:10" x14ac:dyDescent="0.35">
      <c r="A53" s="1">
        <v>44713</v>
      </c>
      <c r="B53">
        <v>476594</v>
      </c>
      <c r="C53">
        <v>476594</v>
      </c>
      <c r="D53">
        <v>396500</v>
      </c>
      <c r="E53">
        <v>408950</v>
      </c>
      <c r="F53">
        <v>408950</v>
      </c>
      <c r="G53">
        <v>46300</v>
      </c>
      <c r="I53" s="2">
        <f t="shared" si="0"/>
        <v>-0.13732728615124989</v>
      </c>
      <c r="J53" s="2">
        <f t="shared" si="1"/>
        <v>-0.14771990218298506</v>
      </c>
    </row>
    <row r="54" spans="1:10" x14ac:dyDescent="0.35">
      <c r="A54" s="1">
        <v>44743</v>
      </c>
      <c r="B54">
        <v>407700</v>
      </c>
      <c r="C54">
        <v>453985</v>
      </c>
      <c r="D54">
        <v>407700</v>
      </c>
      <c r="E54">
        <v>451700</v>
      </c>
      <c r="F54">
        <v>451700</v>
      </c>
      <c r="G54">
        <v>42600</v>
      </c>
      <c r="I54" s="2">
        <f t="shared" si="0"/>
        <v>0.10453600684680286</v>
      </c>
      <c r="J54" s="2">
        <f t="shared" si="1"/>
        <v>9.9425343479575434E-2</v>
      </c>
    </row>
    <row r="55" spans="1:10" x14ac:dyDescent="0.35">
      <c r="A55" s="1">
        <v>44774</v>
      </c>
      <c r="B55">
        <v>451989</v>
      </c>
      <c r="C55">
        <v>463000</v>
      </c>
      <c r="D55">
        <v>421308</v>
      </c>
      <c r="E55">
        <v>421308</v>
      </c>
      <c r="F55">
        <v>421308</v>
      </c>
      <c r="G55">
        <v>59200</v>
      </c>
      <c r="I55" s="2">
        <f t="shared" si="0"/>
        <v>-6.7283595306619426E-2</v>
      </c>
      <c r="J55" s="2">
        <f t="shared" si="1"/>
        <v>-6.9654085011819314E-2</v>
      </c>
    </row>
    <row r="56" spans="1:10" x14ac:dyDescent="0.35">
      <c r="A56" s="1">
        <v>44805</v>
      </c>
      <c r="B56">
        <v>421000</v>
      </c>
      <c r="C56">
        <v>434577</v>
      </c>
      <c r="D56">
        <v>395202</v>
      </c>
      <c r="E56">
        <v>406470</v>
      </c>
      <c r="F56">
        <v>406470</v>
      </c>
      <c r="G56">
        <v>56800</v>
      </c>
      <c r="I56" s="2">
        <f t="shared" si="0"/>
        <v>-3.5218889743370618E-2</v>
      </c>
      <c r="J56" s="2">
        <f t="shared" si="1"/>
        <v>-3.5854032122289679E-2</v>
      </c>
    </row>
    <row r="57" spans="1:10" x14ac:dyDescent="0.35">
      <c r="A57" s="1">
        <v>44835</v>
      </c>
      <c r="B57">
        <v>409435</v>
      </c>
      <c r="C57">
        <v>468795</v>
      </c>
      <c r="D57">
        <v>393012</v>
      </c>
      <c r="E57">
        <v>445050</v>
      </c>
      <c r="F57">
        <v>445050</v>
      </c>
      <c r="G57">
        <v>58000</v>
      </c>
      <c r="I57" s="2">
        <f t="shared" si="0"/>
        <v>9.4914753856373268E-2</v>
      </c>
      <c r="J57" s="2">
        <f t="shared" si="1"/>
        <v>9.0676509878491157E-2</v>
      </c>
    </row>
    <row r="58" spans="1:10" x14ac:dyDescent="0.35">
      <c r="A58" s="1">
        <v>44866</v>
      </c>
      <c r="B58">
        <v>450141</v>
      </c>
      <c r="C58">
        <v>481580</v>
      </c>
      <c r="D58">
        <v>426136</v>
      </c>
      <c r="E58">
        <v>480280</v>
      </c>
      <c r="F58">
        <v>480280</v>
      </c>
      <c r="G58">
        <v>62300</v>
      </c>
      <c r="I58" s="2">
        <f t="shared" si="0"/>
        <v>7.9159644983709754E-2</v>
      </c>
      <c r="J58" s="2">
        <f t="shared" si="1"/>
        <v>7.6182631757576794E-2</v>
      </c>
    </row>
    <row r="59" spans="1:10" x14ac:dyDescent="0.35">
      <c r="A59" s="1">
        <v>44896</v>
      </c>
      <c r="B59">
        <v>481043</v>
      </c>
      <c r="C59">
        <v>483393</v>
      </c>
      <c r="D59">
        <v>445251</v>
      </c>
      <c r="E59">
        <v>468711</v>
      </c>
      <c r="F59">
        <v>468711</v>
      </c>
      <c r="G59">
        <v>66400</v>
      </c>
      <c r="I59" s="2">
        <f t="shared" si="0"/>
        <v>-2.4088031981344238E-2</v>
      </c>
      <c r="J59" s="2">
        <f t="shared" si="1"/>
        <v>-2.4382893339208688E-2</v>
      </c>
    </row>
    <row r="60" spans="1:10" x14ac:dyDescent="0.35">
      <c r="A60" s="1">
        <v>44927</v>
      </c>
      <c r="B60">
        <v>472950</v>
      </c>
      <c r="C60">
        <v>488688</v>
      </c>
      <c r="D60">
        <v>460233</v>
      </c>
      <c r="E60">
        <v>473000</v>
      </c>
      <c r="F60">
        <v>473000</v>
      </c>
      <c r="G60">
        <v>83700</v>
      </c>
      <c r="I60" s="2">
        <f t="shared" si="0"/>
        <v>9.1506279989161943E-3</v>
      </c>
      <c r="J60" s="2">
        <f t="shared" si="1"/>
        <v>9.1090146686244027E-3</v>
      </c>
    </row>
    <row r="61" spans="1:10" x14ac:dyDescent="0.35">
      <c r="A61" s="1">
        <v>44958</v>
      </c>
      <c r="B61">
        <v>469923</v>
      </c>
      <c r="C61">
        <v>478387</v>
      </c>
      <c r="D61">
        <v>454955</v>
      </c>
      <c r="E61">
        <v>463525</v>
      </c>
      <c r="F61">
        <v>463525</v>
      </c>
      <c r="G61">
        <v>85700</v>
      </c>
      <c r="I61" s="2">
        <f t="shared" si="0"/>
        <v>-2.0031712473572938E-2</v>
      </c>
      <c r="J61" s="2">
        <f t="shared" si="1"/>
        <v>-2.0235067508015927E-2</v>
      </c>
    </row>
    <row r="62" spans="1:10" x14ac:dyDescent="0.35">
      <c r="A62" s="1">
        <v>44986</v>
      </c>
      <c r="B62">
        <v>460829</v>
      </c>
      <c r="C62">
        <v>481824</v>
      </c>
      <c r="D62">
        <v>457179</v>
      </c>
      <c r="E62">
        <v>471500</v>
      </c>
      <c r="F62">
        <v>471500</v>
      </c>
      <c r="G62">
        <v>23400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039B1-3B77-4548-BAD3-9B11F39FCF5F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EBR</v>
      </c>
    </row>
    <row r="2" spans="1:13" x14ac:dyDescent="0.35">
      <c r="A2" s="1">
        <v>43160</v>
      </c>
      <c r="B2">
        <v>7.52</v>
      </c>
      <c r="C2">
        <v>7.72</v>
      </c>
      <c r="D2">
        <v>6.23</v>
      </c>
      <c r="E2">
        <v>6.35</v>
      </c>
      <c r="F2">
        <v>5.6656769999999996</v>
      </c>
      <c r="G2">
        <v>9084200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https://query1.finance.yahoo.com/v7/finance/download/EBR?period1=1518048000&amp;period2=1678233600&amp;interval=1mo&amp;events=history&amp;includeAdjustedClose=true</v>
      </c>
    </row>
    <row r="3" spans="1:13" x14ac:dyDescent="0.35">
      <c r="A3" s="1">
        <v>43191</v>
      </c>
      <c r="B3">
        <v>6.33</v>
      </c>
      <c r="C3">
        <v>6.74</v>
      </c>
      <c r="D3">
        <v>4.99</v>
      </c>
      <c r="E3">
        <v>5.51</v>
      </c>
      <c r="F3">
        <v>4.9162020000000002</v>
      </c>
      <c r="G3">
        <v>13859100</v>
      </c>
      <c r="I3" s="2">
        <f>F3/F2-1</f>
        <v>-0.13228339702386838</v>
      </c>
      <c r="J3" s="2">
        <f>LN(F3/F2)</f>
        <v>-0.14189011189977369</v>
      </c>
    </row>
    <row r="4" spans="1:13" x14ac:dyDescent="0.35">
      <c r="A4" s="1">
        <v>43221</v>
      </c>
      <c r="B4">
        <v>5.43</v>
      </c>
      <c r="C4">
        <v>5.82</v>
      </c>
      <c r="D4">
        <v>3.77</v>
      </c>
      <c r="E4">
        <v>3.95</v>
      </c>
      <c r="F4">
        <v>3.5243190000000002</v>
      </c>
      <c r="G4">
        <v>14206600</v>
      </c>
      <c r="I4" s="2">
        <f t="shared" ref="I4:I61" si="0">F4/F3-1</f>
        <v>-0.28312160484862092</v>
      </c>
      <c r="J4" s="2">
        <f t="shared" ref="J4:J61" si="1">LN(F4/F3)</f>
        <v>-0.33284905506594492</v>
      </c>
    </row>
    <row r="5" spans="1:13" x14ac:dyDescent="0.35">
      <c r="A5" s="1">
        <v>43252</v>
      </c>
      <c r="B5">
        <v>4.0199999999999996</v>
      </c>
      <c r="C5">
        <v>4.41</v>
      </c>
      <c r="D5">
        <v>3.14</v>
      </c>
      <c r="E5">
        <v>3.21</v>
      </c>
      <c r="F5">
        <v>2.8640669999999999</v>
      </c>
      <c r="G5">
        <v>12098600</v>
      </c>
      <c r="I5" s="2">
        <f t="shared" si="0"/>
        <v>-0.18734172474171618</v>
      </c>
      <c r="J5" s="2">
        <f t="shared" si="1"/>
        <v>-0.20744458343147495</v>
      </c>
    </row>
    <row r="6" spans="1:13" x14ac:dyDescent="0.35">
      <c r="A6" s="1">
        <v>43282</v>
      </c>
      <c r="B6">
        <v>3.24</v>
      </c>
      <c r="C6">
        <v>4.8600000000000003</v>
      </c>
      <c r="D6">
        <v>3.15</v>
      </c>
      <c r="E6">
        <v>4.58</v>
      </c>
      <c r="F6">
        <v>4.0864250000000002</v>
      </c>
      <c r="G6">
        <v>7282700</v>
      </c>
      <c r="I6" s="2">
        <f t="shared" si="0"/>
        <v>0.42679099336712456</v>
      </c>
      <c r="J6" s="2">
        <f t="shared" si="1"/>
        <v>0.3554278620121995</v>
      </c>
    </row>
    <row r="7" spans="1:13" x14ac:dyDescent="0.35">
      <c r="A7" s="1">
        <v>43313</v>
      </c>
      <c r="B7">
        <v>4.57</v>
      </c>
      <c r="C7">
        <v>4.83</v>
      </c>
      <c r="D7">
        <v>3.55</v>
      </c>
      <c r="E7">
        <v>3.95</v>
      </c>
      <c r="F7">
        <v>3.5243190000000002</v>
      </c>
      <c r="G7">
        <v>5611000</v>
      </c>
      <c r="I7" s="2">
        <f t="shared" si="0"/>
        <v>-0.13755446386511438</v>
      </c>
      <c r="J7" s="2">
        <f t="shared" si="1"/>
        <v>-0.1479832785807246</v>
      </c>
    </row>
    <row r="8" spans="1:13" x14ac:dyDescent="0.35">
      <c r="A8" s="1">
        <v>43344</v>
      </c>
      <c r="B8">
        <v>3.77</v>
      </c>
      <c r="C8">
        <v>4.1399999999999997</v>
      </c>
      <c r="D8">
        <v>3.51</v>
      </c>
      <c r="E8">
        <v>3.89</v>
      </c>
      <c r="F8">
        <v>3.4707849999999998</v>
      </c>
      <c r="G8">
        <v>6523100</v>
      </c>
      <c r="I8" s="2">
        <f t="shared" si="0"/>
        <v>-1.5189884911099294E-2</v>
      </c>
      <c r="J8" s="2">
        <f t="shared" si="1"/>
        <v>-1.5306432953329169E-2</v>
      </c>
    </row>
    <row r="9" spans="1:13" x14ac:dyDescent="0.35">
      <c r="A9" s="1">
        <v>43374</v>
      </c>
      <c r="B9">
        <v>3.93</v>
      </c>
      <c r="C9">
        <v>6.64</v>
      </c>
      <c r="D9">
        <v>3.73</v>
      </c>
      <c r="E9">
        <v>6.23</v>
      </c>
      <c r="F9">
        <v>5.5586089999999997</v>
      </c>
      <c r="G9">
        <v>25150500</v>
      </c>
      <c r="I9" s="2">
        <f t="shared" si="0"/>
        <v>0.60154230238980522</v>
      </c>
      <c r="J9" s="2">
        <f t="shared" si="1"/>
        <v>0.47096710394851349</v>
      </c>
    </row>
    <row r="10" spans="1:13" x14ac:dyDescent="0.35">
      <c r="A10" s="1">
        <v>43405</v>
      </c>
      <c r="B10">
        <v>6.32</v>
      </c>
      <c r="C10">
        <v>6.79</v>
      </c>
      <c r="D10">
        <v>5.82</v>
      </c>
      <c r="E10">
        <v>6.33</v>
      </c>
      <c r="F10">
        <v>5.6478320000000002</v>
      </c>
      <c r="G10">
        <v>8060500</v>
      </c>
      <c r="I10" s="2">
        <f t="shared" si="0"/>
        <v>1.6051317874669735E-2</v>
      </c>
      <c r="J10" s="2">
        <f t="shared" si="1"/>
        <v>1.592385759988036E-2</v>
      </c>
    </row>
    <row r="11" spans="1:13" x14ac:dyDescent="0.35">
      <c r="A11" s="1">
        <v>43435</v>
      </c>
      <c r="B11">
        <v>6.55</v>
      </c>
      <c r="C11">
        <v>6.78</v>
      </c>
      <c r="D11">
        <v>5.56</v>
      </c>
      <c r="E11">
        <v>6.35</v>
      </c>
      <c r="F11">
        <v>5.6656769999999996</v>
      </c>
      <c r="G11">
        <v>11365900</v>
      </c>
      <c r="I11" s="2">
        <f t="shared" si="0"/>
        <v>3.1596194787661958E-3</v>
      </c>
      <c r="J11" s="2">
        <f t="shared" si="1"/>
        <v>3.1546383706537225E-3</v>
      </c>
    </row>
    <row r="12" spans="1:13" x14ac:dyDescent="0.35">
      <c r="A12" s="1">
        <v>43466</v>
      </c>
      <c r="B12">
        <v>6.85</v>
      </c>
      <c r="C12">
        <v>10.46</v>
      </c>
      <c r="D12">
        <v>6.83</v>
      </c>
      <c r="E12">
        <v>10.19</v>
      </c>
      <c r="F12">
        <v>9.0918489999999998</v>
      </c>
      <c r="G12">
        <v>18143200</v>
      </c>
      <c r="I12" s="2">
        <f t="shared" si="0"/>
        <v>0.60472420153849238</v>
      </c>
      <c r="J12" s="2">
        <f t="shared" si="1"/>
        <v>0.47295190476863386</v>
      </c>
    </row>
    <row r="13" spans="1:13" x14ac:dyDescent="0.35">
      <c r="A13" s="1">
        <v>43497</v>
      </c>
      <c r="B13">
        <v>10.14</v>
      </c>
      <c r="C13">
        <v>10.89</v>
      </c>
      <c r="D13">
        <v>9.17</v>
      </c>
      <c r="E13">
        <v>9.7799999999999994</v>
      </c>
      <c r="F13">
        <v>8.7260340000000003</v>
      </c>
      <c r="G13">
        <v>10752400</v>
      </c>
      <c r="I13" s="2">
        <f t="shared" si="0"/>
        <v>-4.0235490052683454E-2</v>
      </c>
      <c r="J13" s="2">
        <f t="shared" si="1"/>
        <v>-4.1067326749957674E-2</v>
      </c>
    </row>
    <row r="14" spans="1:13" x14ac:dyDescent="0.35">
      <c r="A14" s="1">
        <v>43525</v>
      </c>
      <c r="B14">
        <v>9.67</v>
      </c>
      <c r="C14">
        <v>9.86</v>
      </c>
      <c r="D14">
        <v>8.43</v>
      </c>
      <c r="E14">
        <v>9.36</v>
      </c>
      <c r="F14">
        <v>8.3512959999999996</v>
      </c>
      <c r="G14">
        <v>12641700</v>
      </c>
      <c r="I14" s="2">
        <f t="shared" si="0"/>
        <v>-4.2944824647715207E-2</v>
      </c>
      <c r="J14" s="2">
        <f t="shared" si="1"/>
        <v>-4.3894234695543946E-2</v>
      </c>
    </row>
    <row r="15" spans="1:13" x14ac:dyDescent="0.35">
      <c r="A15" s="1">
        <v>43556</v>
      </c>
      <c r="B15">
        <v>9.7200000000000006</v>
      </c>
      <c r="C15">
        <v>9.8000000000000007</v>
      </c>
      <c r="D15">
        <v>7.88</v>
      </c>
      <c r="E15">
        <v>8.48</v>
      </c>
      <c r="F15">
        <v>7.5661319999999996</v>
      </c>
      <c r="G15">
        <v>11069400</v>
      </c>
      <c r="I15" s="2">
        <f t="shared" si="0"/>
        <v>-9.4017024423514672E-2</v>
      </c>
      <c r="J15" s="2">
        <f t="shared" si="1"/>
        <v>-9.8734763870137368E-2</v>
      </c>
    </row>
    <row r="16" spans="1:13" x14ac:dyDescent="0.35">
      <c r="A16" s="1">
        <v>43586</v>
      </c>
      <c r="B16">
        <v>8.4700000000000006</v>
      </c>
      <c r="C16">
        <v>8.8699999999999992</v>
      </c>
      <c r="D16">
        <v>7.41</v>
      </c>
      <c r="E16">
        <v>8.75</v>
      </c>
      <c r="F16">
        <v>7.8070339999999998</v>
      </c>
      <c r="G16">
        <v>7481200</v>
      </c>
      <c r="I16" s="2">
        <f t="shared" si="0"/>
        <v>3.1839518528093302E-2</v>
      </c>
      <c r="J16" s="2">
        <f t="shared" si="1"/>
        <v>3.1343149664932693E-2</v>
      </c>
      <c r="M16" s="4"/>
    </row>
    <row r="17" spans="1:13" x14ac:dyDescent="0.35">
      <c r="A17" s="1">
        <v>43617</v>
      </c>
      <c r="B17">
        <v>8.9</v>
      </c>
      <c r="C17">
        <v>9.64</v>
      </c>
      <c r="D17">
        <v>8.52</v>
      </c>
      <c r="E17">
        <v>9.1199999999999992</v>
      </c>
      <c r="F17">
        <v>8.337574</v>
      </c>
      <c r="G17">
        <v>6323200</v>
      </c>
      <c r="I17" s="2">
        <f t="shared" si="0"/>
        <v>6.795666574527548E-2</v>
      </c>
      <c r="J17" s="2">
        <f t="shared" si="1"/>
        <v>6.5747164569936498E-2</v>
      </c>
      <c r="M17" s="4"/>
    </row>
    <row r="18" spans="1:13" x14ac:dyDescent="0.35">
      <c r="A18" s="1">
        <v>43647</v>
      </c>
      <c r="B18">
        <v>9.36</v>
      </c>
      <c r="C18">
        <v>10.82</v>
      </c>
      <c r="D18">
        <v>8.86</v>
      </c>
      <c r="E18">
        <v>10.26</v>
      </c>
      <c r="F18">
        <v>9.3797709999999999</v>
      </c>
      <c r="G18">
        <v>7279700</v>
      </c>
      <c r="I18" s="2">
        <f t="shared" si="0"/>
        <v>0.12500002998474136</v>
      </c>
      <c r="J18" s="2">
        <f t="shared" si="1"/>
        <v>0.11778306230948653</v>
      </c>
    </row>
    <row r="19" spans="1:13" x14ac:dyDescent="0.35">
      <c r="A19" s="1">
        <v>43678</v>
      </c>
      <c r="B19">
        <v>10.6</v>
      </c>
      <c r="C19">
        <v>11.69</v>
      </c>
      <c r="D19">
        <v>9.5500000000000007</v>
      </c>
      <c r="E19">
        <v>11.06</v>
      </c>
      <c r="F19">
        <v>10.111136999999999</v>
      </c>
      <c r="G19">
        <v>10661600</v>
      </c>
      <c r="I19" s="2">
        <f t="shared" si="0"/>
        <v>7.7972692510296815E-2</v>
      </c>
      <c r="J19" s="2">
        <f t="shared" si="1"/>
        <v>7.5082140542853143E-2</v>
      </c>
    </row>
    <row r="20" spans="1:13" x14ac:dyDescent="0.35">
      <c r="A20" s="1">
        <v>43709</v>
      </c>
      <c r="B20">
        <v>10.93</v>
      </c>
      <c r="C20">
        <v>11.35</v>
      </c>
      <c r="D20">
        <v>9.16</v>
      </c>
      <c r="E20">
        <v>9.58</v>
      </c>
      <c r="F20">
        <v>8.7581089999999993</v>
      </c>
      <c r="G20">
        <v>5958200</v>
      </c>
      <c r="I20" s="2">
        <f t="shared" si="0"/>
        <v>-0.13381561341716564</v>
      </c>
      <c r="J20" s="2">
        <f t="shared" si="1"/>
        <v>-0.14365747555128139</v>
      </c>
    </row>
    <row r="21" spans="1:13" x14ac:dyDescent="0.35">
      <c r="A21" s="1">
        <v>43739</v>
      </c>
      <c r="B21">
        <v>9.43</v>
      </c>
      <c r="C21">
        <v>9.91</v>
      </c>
      <c r="D21">
        <v>8.2200000000000006</v>
      </c>
      <c r="E21">
        <v>9.81</v>
      </c>
      <c r="F21">
        <v>8.9683779999999995</v>
      </c>
      <c r="G21">
        <v>5791800</v>
      </c>
      <c r="I21" s="2">
        <f t="shared" si="0"/>
        <v>2.4008493157598343E-2</v>
      </c>
      <c r="J21" s="2">
        <f t="shared" si="1"/>
        <v>2.3724820682137323E-2</v>
      </c>
    </row>
    <row r="22" spans="1:13" x14ac:dyDescent="0.35">
      <c r="A22" s="1">
        <v>43770</v>
      </c>
      <c r="B22">
        <v>10.07</v>
      </c>
      <c r="C22">
        <v>10.29</v>
      </c>
      <c r="D22">
        <v>7.98</v>
      </c>
      <c r="E22">
        <v>8.2200000000000006</v>
      </c>
      <c r="F22">
        <v>7.5147880000000002</v>
      </c>
      <c r="G22">
        <v>7222100</v>
      </c>
      <c r="I22" s="2">
        <f t="shared" si="0"/>
        <v>-0.16207947524067334</v>
      </c>
      <c r="J22" s="2">
        <f t="shared" si="1"/>
        <v>-0.17683202218692196</v>
      </c>
    </row>
    <row r="23" spans="1:13" x14ac:dyDescent="0.35">
      <c r="A23" s="1">
        <v>43800</v>
      </c>
      <c r="B23">
        <v>8.2799999999999994</v>
      </c>
      <c r="C23">
        <v>9.36</v>
      </c>
      <c r="D23">
        <v>8.23</v>
      </c>
      <c r="E23">
        <v>9.32</v>
      </c>
      <c r="F23">
        <v>8.5204160000000009</v>
      </c>
      <c r="G23">
        <v>7019900</v>
      </c>
      <c r="I23" s="2">
        <f t="shared" si="0"/>
        <v>0.13381987622272251</v>
      </c>
      <c r="J23" s="2">
        <f t="shared" si="1"/>
        <v>0.12559235337949265</v>
      </c>
    </row>
    <row r="24" spans="1:13" x14ac:dyDescent="0.35">
      <c r="A24" s="1">
        <v>43831</v>
      </c>
      <c r="B24">
        <v>9.26</v>
      </c>
      <c r="C24">
        <v>10.1</v>
      </c>
      <c r="D24">
        <v>9.01</v>
      </c>
      <c r="E24">
        <v>9.11</v>
      </c>
      <c r="F24">
        <v>8.3284319999999994</v>
      </c>
      <c r="G24">
        <v>8481300</v>
      </c>
      <c r="I24" s="2">
        <f t="shared" si="0"/>
        <v>-2.253223316795816E-2</v>
      </c>
      <c r="J24" s="2">
        <f t="shared" si="1"/>
        <v>-2.2789962774192624E-2</v>
      </c>
      <c r="M24" s="4"/>
    </row>
    <row r="25" spans="1:13" x14ac:dyDescent="0.35">
      <c r="A25" s="1">
        <v>43862</v>
      </c>
      <c r="B25">
        <v>9.1300000000000008</v>
      </c>
      <c r="C25">
        <v>9.2200000000000006</v>
      </c>
      <c r="D25">
        <v>7.14</v>
      </c>
      <c r="E25">
        <v>7.73</v>
      </c>
      <c r="F25">
        <v>7.0668249999999997</v>
      </c>
      <c r="G25">
        <v>11268300</v>
      </c>
      <c r="I25" s="2">
        <f t="shared" si="0"/>
        <v>-0.15148193561525147</v>
      </c>
      <c r="J25" s="2">
        <f t="shared" si="1"/>
        <v>-0.1642639047469158</v>
      </c>
      <c r="M25" s="4"/>
    </row>
    <row r="26" spans="1:13" x14ac:dyDescent="0.35">
      <c r="A26" s="1">
        <v>43891</v>
      </c>
      <c r="B26">
        <v>7.94</v>
      </c>
      <c r="C26">
        <v>8.17</v>
      </c>
      <c r="D26">
        <v>2.96</v>
      </c>
      <c r="E26">
        <v>4.6100000000000003</v>
      </c>
      <c r="F26">
        <v>4.2144979999999999</v>
      </c>
      <c r="G26">
        <v>25240200</v>
      </c>
      <c r="I26" s="2">
        <f t="shared" si="0"/>
        <v>-0.4036221358247869</v>
      </c>
      <c r="J26" s="2">
        <f t="shared" si="1"/>
        <v>-0.51688081251608553</v>
      </c>
    </row>
    <row r="27" spans="1:13" x14ac:dyDescent="0.35">
      <c r="A27" s="1">
        <v>43922</v>
      </c>
      <c r="B27">
        <v>4.3</v>
      </c>
      <c r="C27">
        <v>5.5</v>
      </c>
      <c r="D27">
        <v>3.64</v>
      </c>
      <c r="E27">
        <v>4.46</v>
      </c>
      <c r="F27">
        <v>4.0773659999999996</v>
      </c>
      <c r="G27">
        <v>21271000</v>
      </c>
      <c r="I27" s="2">
        <f t="shared" si="0"/>
        <v>-3.2538157569418802E-2</v>
      </c>
      <c r="J27" s="2">
        <f t="shared" si="1"/>
        <v>-3.307929420418821E-2</v>
      </c>
    </row>
    <row r="28" spans="1:13" x14ac:dyDescent="0.35">
      <c r="A28" s="1">
        <v>43952</v>
      </c>
      <c r="B28">
        <v>4.28</v>
      </c>
      <c r="C28">
        <v>5.62</v>
      </c>
      <c r="D28">
        <v>3.35</v>
      </c>
      <c r="E28">
        <v>5.36</v>
      </c>
      <c r="F28">
        <v>4.9001539999999997</v>
      </c>
      <c r="G28">
        <v>20546000</v>
      </c>
      <c r="I28" s="2">
        <f t="shared" si="0"/>
        <v>0.20179400132340342</v>
      </c>
      <c r="J28" s="2">
        <f t="shared" si="1"/>
        <v>0.18381544149518464</v>
      </c>
    </row>
    <row r="29" spans="1:13" x14ac:dyDescent="0.35">
      <c r="A29" s="1">
        <v>43983</v>
      </c>
      <c r="B29">
        <v>5.34</v>
      </c>
      <c r="C29">
        <v>6.6</v>
      </c>
      <c r="D29">
        <v>5.32</v>
      </c>
      <c r="E29">
        <v>5.67</v>
      </c>
      <c r="F29">
        <v>5.1835579999999997</v>
      </c>
      <c r="G29">
        <v>13357700</v>
      </c>
      <c r="I29" s="2">
        <f t="shared" si="0"/>
        <v>5.7835733325932281E-2</v>
      </c>
      <c r="J29" s="2">
        <f t="shared" si="1"/>
        <v>5.6225059875111914E-2</v>
      </c>
    </row>
    <row r="30" spans="1:13" x14ac:dyDescent="0.35">
      <c r="A30" s="1">
        <v>44013</v>
      </c>
      <c r="B30">
        <v>5.85</v>
      </c>
      <c r="C30">
        <v>7.72</v>
      </c>
      <c r="D30">
        <v>5.83</v>
      </c>
      <c r="E30">
        <v>7.36</v>
      </c>
      <c r="F30">
        <v>6.7285690000000002</v>
      </c>
      <c r="G30">
        <v>9786800</v>
      </c>
      <c r="I30" s="2">
        <f t="shared" si="0"/>
        <v>0.29805994261084767</v>
      </c>
      <c r="J30" s="2">
        <f t="shared" si="1"/>
        <v>0.26087079796355694</v>
      </c>
    </row>
    <row r="31" spans="1:13" x14ac:dyDescent="0.35">
      <c r="A31" s="1">
        <v>44044</v>
      </c>
      <c r="B31">
        <v>7.29</v>
      </c>
      <c r="C31">
        <v>7.65</v>
      </c>
      <c r="D31">
        <v>5.51</v>
      </c>
      <c r="E31">
        <v>6.48</v>
      </c>
      <c r="F31">
        <v>5.9240659999999998</v>
      </c>
      <c r="G31">
        <v>15468100</v>
      </c>
      <c r="I31" s="2">
        <f t="shared" si="0"/>
        <v>-0.11956524485369779</v>
      </c>
      <c r="J31" s="2">
        <f t="shared" si="1"/>
        <v>-0.12733945356845633</v>
      </c>
    </row>
    <row r="32" spans="1:13" x14ac:dyDescent="0.35">
      <c r="A32" s="1">
        <v>44075</v>
      </c>
      <c r="B32">
        <v>6.72</v>
      </c>
      <c r="C32">
        <v>7.28</v>
      </c>
      <c r="D32">
        <v>5.33</v>
      </c>
      <c r="E32">
        <v>5.52</v>
      </c>
      <c r="F32">
        <v>5.0464260000000003</v>
      </c>
      <c r="G32">
        <v>11172600</v>
      </c>
      <c r="I32" s="2">
        <f t="shared" si="0"/>
        <v>-0.1481482481795442</v>
      </c>
      <c r="J32" s="2">
        <f t="shared" si="1"/>
        <v>-0.16034276750334686</v>
      </c>
    </row>
    <row r="33" spans="1:10" x14ac:dyDescent="0.35">
      <c r="A33" s="1">
        <v>44105</v>
      </c>
      <c r="B33">
        <v>5.39</v>
      </c>
      <c r="C33">
        <v>6.25</v>
      </c>
      <c r="D33">
        <v>5.27</v>
      </c>
      <c r="E33">
        <v>5.47</v>
      </c>
      <c r="F33">
        <v>5.0007159999999997</v>
      </c>
      <c r="G33">
        <v>13463700</v>
      </c>
      <c r="I33" s="2">
        <f t="shared" si="0"/>
        <v>-9.0578956275194633E-3</v>
      </c>
      <c r="J33" s="2">
        <f t="shared" si="1"/>
        <v>-9.0991677790488879E-3</v>
      </c>
    </row>
    <row r="34" spans="1:10" x14ac:dyDescent="0.35">
      <c r="A34" s="1">
        <v>44136</v>
      </c>
      <c r="B34">
        <v>5.53</v>
      </c>
      <c r="C34">
        <v>6.64</v>
      </c>
      <c r="D34">
        <v>5.39</v>
      </c>
      <c r="E34">
        <v>5.8</v>
      </c>
      <c r="F34">
        <v>5.3024050000000003</v>
      </c>
      <c r="G34">
        <v>7448800</v>
      </c>
      <c r="I34" s="2">
        <f t="shared" si="0"/>
        <v>6.0329160864164288E-2</v>
      </c>
      <c r="J34" s="2">
        <f t="shared" si="1"/>
        <v>5.8579389036924549E-2</v>
      </c>
    </row>
    <row r="35" spans="1:10" x14ac:dyDescent="0.35">
      <c r="A35" s="1">
        <v>44166</v>
      </c>
      <c r="B35">
        <v>5.94</v>
      </c>
      <c r="C35">
        <v>7.75</v>
      </c>
      <c r="D35">
        <v>5.91</v>
      </c>
      <c r="E35">
        <v>6.99</v>
      </c>
      <c r="F35">
        <v>6.3903119999999998</v>
      </c>
      <c r="G35">
        <v>9749400</v>
      </c>
      <c r="I35" s="2">
        <f t="shared" si="0"/>
        <v>0.20517236989630172</v>
      </c>
      <c r="J35" s="2">
        <f t="shared" si="1"/>
        <v>0.18662260226967503</v>
      </c>
    </row>
    <row r="36" spans="1:10" x14ac:dyDescent="0.35">
      <c r="A36" s="1">
        <v>44197</v>
      </c>
      <c r="B36">
        <v>7.1</v>
      </c>
      <c r="C36">
        <v>7.18</v>
      </c>
      <c r="D36">
        <v>4.6900000000000004</v>
      </c>
      <c r="E36">
        <v>5.17</v>
      </c>
      <c r="F36">
        <v>4.7264540000000004</v>
      </c>
      <c r="G36">
        <v>35741800</v>
      </c>
      <c r="I36" s="2">
        <f t="shared" si="0"/>
        <v>-0.26037195054013007</v>
      </c>
      <c r="J36" s="2">
        <f t="shared" si="1"/>
        <v>-0.30160785501271375</v>
      </c>
    </row>
    <row r="37" spans="1:10" x14ac:dyDescent="0.35">
      <c r="A37" s="1">
        <v>44228</v>
      </c>
      <c r="B37">
        <v>5.51</v>
      </c>
      <c r="C37">
        <v>6.42</v>
      </c>
      <c r="D37">
        <v>4.93</v>
      </c>
      <c r="E37">
        <v>5.78</v>
      </c>
      <c r="F37">
        <v>5.2841209999999998</v>
      </c>
      <c r="G37">
        <v>36798300</v>
      </c>
      <c r="I37" s="2">
        <f t="shared" si="0"/>
        <v>0.11798845392338508</v>
      </c>
      <c r="J37" s="2">
        <f t="shared" si="1"/>
        <v>0.11153104724074639</v>
      </c>
    </row>
    <row r="38" spans="1:10" x14ac:dyDescent="0.35">
      <c r="A38" s="1">
        <v>44256</v>
      </c>
      <c r="B38">
        <v>5.75</v>
      </c>
      <c r="C38">
        <v>6.32</v>
      </c>
      <c r="D38">
        <v>5.3</v>
      </c>
      <c r="E38">
        <v>6.1</v>
      </c>
      <c r="F38">
        <v>5.8474190000000004</v>
      </c>
      <c r="G38">
        <v>21185100</v>
      </c>
      <c r="I38" s="2">
        <f t="shared" si="0"/>
        <v>0.10660202519965023</v>
      </c>
      <c r="J38" s="2">
        <f t="shared" si="1"/>
        <v>0.1012940815901292</v>
      </c>
    </row>
    <row r="39" spans="1:10" x14ac:dyDescent="0.35">
      <c r="A39" s="1">
        <v>44287</v>
      </c>
      <c r="B39">
        <v>6.02</v>
      </c>
      <c r="C39">
        <v>7.09</v>
      </c>
      <c r="D39">
        <v>5.9</v>
      </c>
      <c r="E39">
        <v>7.03</v>
      </c>
      <c r="F39">
        <v>6.7389109999999999</v>
      </c>
      <c r="G39">
        <v>32336900</v>
      </c>
      <c r="I39" s="2">
        <f t="shared" si="0"/>
        <v>0.15245905928752479</v>
      </c>
      <c r="J39" s="2">
        <f t="shared" si="1"/>
        <v>0.14189797186292338</v>
      </c>
    </row>
    <row r="40" spans="1:10" x14ac:dyDescent="0.35">
      <c r="A40" s="1">
        <v>44317</v>
      </c>
      <c r="B40">
        <v>7.03</v>
      </c>
      <c r="C40">
        <v>8.34</v>
      </c>
      <c r="D40">
        <v>6.68</v>
      </c>
      <c r="E40">
        <v>8.2799999999999994</v>
      </c>
      <c r="F40">
        <v>7.9371520000000002</v>
      </c>
      <c r="G40">
        <v>17385700</v>
      </c>
      <c r="I40" s="2">
        <f t="shared" si="0"/>
        <v>0.17780929292581549</v>
      </c>
      <c r="J40" s="2">
        <f t="shared" si="1"/>
        <v>0.16365618156836964</v>
      </c>
    </row>
    <row r="41" spans="1:10" x14ac:dyDescent="0.35">
      <c r="A41" s="1">
        <v>44348</v>
      </c>
      <c r="B41">
        <v>8.64</v>
      </c>
      <c r="C41">
        <v>9.61</v>
      </c>
      <c r="D41">
        <v>8.51</v>
      </c>
      <c r="E41">
        <v>8.65</v>
      </c>
      <c r="F41">
        <v>8.4846640000000004</v>
      </c>
      <c r="G41">
        <v>23516400</v>
      </c>
      <c r="I41" s="2">
        <f t="shared" si="0"/>
        <v>6.8980914060862153E-2</v>
      </c>
      <c r="J41" s="2">
        <f t="shared" si="1"/>
        <v>6.6705777871233551E-2</v>
      </c>
    </row>
    <row r="42" spans="1:10" x14ac:dyDescent="0.35">
      <c r="A42" s="1">
        <v>44378</v>
      </c>
      <c r="B42">
        <v>8.69</v>
      </c>
      <c r="C42">
        <v>8.7799999999999994</v>
      </c>
      <c r="D42">
        <v>7.75</v>
      </c>
      <c r="E42">
        <v>7.82</v>
      </c>
      <c r="F42">
        <v>7.6705290000000002</v>
      </c>
      <c r="G42">
        <v>19792100</v>
      </c>
      <c r="I42" s="2">
        <f t="shared" si="0"/>
        <v>-9.5953711307837364E-2</v>
      </c>
      <c r="J42" s="2">
        <f t="shared" si="1"/>
        <v>-0.10087471559536662</v>
      </c>
    </row>
    <row r="43" spans="1:10" x14ac:dyDescent="0.35">
      <c r="A43" s="1">
        <v>44409</v>
      </c>
      <c r="B43">
        <v>8.01</v>
      </c>
      <c r="C43">
        <v>8.11</v>
      </c>
      <c r="D43">
        <v>6.84</v>
      </c>
      <c r="E43">
        <v>7.35</v>
      </c>
      <c r="F43">
        <v>7.2095130000000003</v>
      </c>
      <c r="G43">
        <v>11798400</v>
      </c>
      <c r="I43" s="2">
        <f t="shared" si="0"/>
        <v>-6.0102243274225309E-2</v>
      </c>
      <c r="J43" s="2">
        <f t="shared" si="1"/>
        <v>-6.1984179074577282E-2</v>
      </c>
    </row>
    <row r="44" spans="1:10" x14ac:dyDescent="0.35">
      <c r="A44" s="1">
        <v>44440</v>
      </c>
      <c r="B44">
        <v>7.46</v>
      </c>
      <c r="C44">
        <v>7.69</v>
      </c>
      <c r="D44">
        <v>6.5</v>
      </c>
      <c r="E44">
        <v>7.1</v>
      </c>
      <c r="F44">
        <v>6.9642910000000002</v>
      </c>
      <c r="G44">
        <v>17846000</v>
      </c>
      <c r="I44" s="2">
        <f t="shared" si="0"/>
        <v>-3.4013670548898367E-2</v>
      </c>
      <c r="J44" s="2">
        <f t="shared" si="1"/>
        <v>-3.4605596576689532E-2</v>
      </c>
    </row>
    <row r="45" spans="1:10" x14ac:dyDescent="0.35">
      <c r="A45" s="1">
        <v>44470</v>
      </c>
      <c r="B45">
        <v>7.24</v>
      </c>
      <c r="C45">
        <v>7.49</v>
      </c>
      <c r="D45">
        <v>5.9</v>
      </c>
      <c r="E45">
        <v>6.08</v>
      </c>
      <c r="F45">
        <v>5.9637880000000001</v>
      </c>
      <c r="G45">
        <v>50388800</v>
      </c>
      <c r="I45" s="2">
        <f t="shared" si="0"/>
        <v>-0.14366186019510097</v>
      </c>
      <c r="J45" s="2">
        <f t="shared" si="1"/>
        <v>-0.15508995770492906</v>
      </c>
    </row>
    <row r="46" spans="1:10" x14ac:dyDescent="0.35">
      <c r="A46" s="1">
        <v>44501</v>
      </c>
      <c r="B46">
        <v>6.13</v>
      </c>
      <c r="C46">
        <v>6.77</v>
      </c>
      <c r="D46">
        <v>5.66</v>
      </c>
      <c r="E46">
        <v>5.83</v>
      </c>
      <c r="F46">
        <v>5.718566</v>
      </c>
      <c r="G46">
        <v>18785000</v>
      </c>
      <c r="I46" s="2">
        <f t="shared" si="0"/>
        <v>-4.1118497169919555E-2</v>
      </c>
      <c r="J46" s="2">
        <f t="shared" si="1"/>
        <v>-4.1987774997000404E-2</v>
      </c>
    </row>
    <row r="47" spans="1:10" x14ac:dyDescent="0.35">
      <c r="A47" s="1">
        <v>44531</v>
      </c>
      <c r="B47">
        <v>5.97</v>
      </c>
      <c r="C47">
        <v>6.63</v>
      </c>
      <c r="D47">
        <v>5.51</v>
      </c>
      <c r="E47">
        <v>6.09</v>
      </c>
      <c r="F47">
        <v>5.9735969999999998</v>
      </c>
      <c r="G47">
        <v>30154800</v>
      </c>
      <c r="I47" s="2">
        <f t="shared" si="0"/>
        <v>4.4597019602466759E-2</v>
      </c>
      <c r="J47" s="2">
        <f t="shared" si="1"/>
        <v>4.3631183868821595E-2</v>
      </c>
    </row>
    <row r="48" spans="1:10" x14ac:dyDescent="0.35">
      <c r="A48" s="1">
        <v>44562</v>
      </c>
      <c r="B48">
        <v>5.88</v>
      </c>
      <c r="C48">
        <v>6.65</v>
      </c>
      <c r="D48">
        <v>5.17</v>
      </c>
      <c r="E48">
        <v>6.62</v>
      </c>
      <c r="F48">
        <v>6.4934659999999997</v>
      </c>
      <c r="G48">
        <v>29794400</v>
      </c>
      <c r="I48" s="2">
        <f t="shared" si="0"/>
        <v>8.7027799163552633E-2</v>
      </c>
      <c r="J48" s="2">
        <f t="shared" si="1"/>
        <v>8.3447182019558044E-2</v>
      </c>
    </row>
    <row r="49" spans="1:10" x14ac:dyDescent="0.35">
      <c r="A49" s="1">
        <v>44593</v>
      </c>
      <c r="B49">
        <v>6.65</v>
      </c>
      <c r="C49">
        <v>7.06</v>
      </c>
      <c r="D49">
        <v>6.13</v>
      </c>
      <c r="E49">
        <v>6.63</v>
      </c>
      <c r="F49">
        <v>6.5032750000000004</v>
      </c>
      <c r="G49">
        <v>26132100</v>
      </c>
      <c r="I49" s="2">
        <f t="shared" si="0"/>
        <v>1.5105954200731464E-3</v>
      </c>
      <c r="J49" s="2">
        <f t="shared" si="1"/>
        <v>1.5094556185198654E-3</v>
      </c>
    </row>
    <row r="50" spans="1:10" x14ac:dyDescent="0.35">
      <c r="A50" s="1">
        <v>44621</v>
      </c>
      <c r="B50">
        <v>6.55</v>
      </c>
      <c r="C50">
        <v>7.96</v>
      </c>
      <c r="D50">
        <v>6.34</v>
      </c>
      <c r="E50">
        <v>7.91</v>
      </c>
      <c r="F50">
        <v>7.7588090000000003</v>
      </c>
      <c r="G50">
        <v>31370500</v>
      </c>
      <c r="I50" s="2">
        <f t="shared" si="0"/>
        <v>0.19306180347594104</v>
      </c>
      <c r="J50" s="2">
        <f t="shared" si="1"/>
        <v>0.1765229468669349</v>
      </c>
    </row>
    <row r="51" spans="1:10" x14ac:dyDescent="0.35">
      <c r="A51" s="1">
        <v>44652</v>
      </c>
      <c r="B51">
        <v>8.15</v>
      </c>
      <c r="C51">
        <v>9.26</v>
      </c>
      <c r="D51">
        <v>7.85</v>
      </c>
      <c r="E51">
        <v>8.2899999999999991</v>
      </c>
      <c r="F51">
        <v>8.1315460000000002</v>
      </c>
      <c r="G51">
        <v>56721200</v>
      </c>
      <c r="I51" s="2">
        <f t="shared" si="0"/>
        <v>4.8040491781663919E-2</v>
      </c>
      <c r="J51" s="2">
        <f t="shared" si="1"/>
        <v>4.6922222348697376E-2</v>
      </c>
    </row>
    <row r="52" spans="1:10" x14ac:dyDescent="0.35">
      <c r="A52" s="1">
        <v>44682</v>
      </c>
      <c r="B52">
        <v>8.11</v>
      </c>
      <c r="C52">
        <v>9.39</v>
      </c>
      <c r="D52">
        <v>7.4</v>
      </c>
      <c r="E52">
        <v>8.7899999999999991</v>
      </c>
      <c r="F52">
        <v>8.6219889999999992</v>
      </c>
      <c r="G52">
        <v>48134400</v>
      </c>
      <c r="I52" s="2">
        <f t="shared" si="0"/>
        <v>6.0313623018304119E-2</v>
      </c>
      <c r="J52" s="2">
        <f t="shared" si="1"/>
        <v>5.8564735134835483E-2</v>
      </c>
    </row>
    <row r="53" spans="1:10" x14ac:dyDescent="0.35">
      <c r="A53" s="1">
        <v>44713</v>
      </c>
      <c r="B53">
        <v>8.85</v>
      </c>
      <c r="C53">
        <v>9.06</v>
      </c>
      <c r="D53">
        <v>7.76</v>
      </c>
      <c r="E53">
        <v>8.8699999999999992</v>
      </c>
      <c r="F53">
        <v>8.8699999999999992</v>
      </c>
      <c r="G53">
        <v>63236800</v>
      </c>
      <c r="I53" s="2">
        <f t="shared" si="0"/>
        <v>2.8764940433118058E-2</v>
      </c>
      <c r="J53" s="2">
        <f t="shared" si="1"/>
        <v>2.8358995803436468E-2</v>
      </c>
    </row>
    <row r="54" spans="1:10" x14ac:dyDescent="0.35">
      <c r="A54" s="1">
        <v>44743</v>
      </c>
      <c r="B54">
        <v>8.7899999999999991</v>
      </c>
      <c r="C54">
        <v>9.02</v>
      </c>
      <c r="D54">
        <v>7.67</v>
      </c>
      <c r="E54">
        <v>8.9600000000000009</v>
      </c>
      <c r="F54">
        <v>8.9600000000000009</v>
      </c>
      <c r="G54">
        <v>36641100</v>
      </c>
      <c r="I54" s="2">
        <f t="shared" si="0"/>
        <v>1.0146561443066693E-2</v>
      </c>
      <c r="J54" s="2">
        <f t="shared" si="1"/>
        <v>1.0095430665351155E-2</v>
      </c>
    </row>
    <row r="55" spans="1:10" x14ac:dyDescent="0.35">
      <c r="A55" s="1">
        <v>44774</v>
      </c>
      <c r="B55">
        <v>8.92</v>
      </c>
      <c r="C55">
        <v>9.8000000000000007</v>
      </c>
      <c r="D55">
        <v>8.77</v>
      </c>
      <c r="E55">
        <v>8.94</v>
      </c>
      <c r="F55">
        <v>8.94</v>
      </c>
      <c r="G55">
        <v>34123500</v>
      </c>
      <c r="I55" s="2">
        <f t="shared" si="0"/>
        <v>-2.2321428571430157E-3</v>
      </c>
      <c r="J55" s="2">
        <f t="shared" si="1"/>
        <v>-2.2346378014164881E-3</v>
      </c>
    </row>
    <row r="56" spans="1:10" x14ac:dyDescent="0.35">
      <c r="A56" s="1">
        <v>44805</v>
      </c>
      <c r="B56">
        <v>9.08</v>
      </c>
      <c r="C56">
        <v>9.18</v>
      </c>
      <c r="D56">
        <v>7.68</v>
      </c>
      <c r="E56">
        <v>8.0299999999999994</v>
      </c>
      <c r="F56">
        <v>8.0299999999999994</v>
      </c>
      <c r="G56">
        <v>39847100</v>
      </c>
      <c r="I56" s="2">
        <f t="shared" si="0"/>
        <v>-0.10178970917225949</v>
      </c>
      <c r="J56" s="2">
        <f t="shared" si="1"/>
        <v>-0.10735106122675245</v>
      </c>
    </row>
    <row r="57" spans="1:10" x14ac:dyDescent="0.35">
      <c r="A57" s="1">
        <v>44835</v>
      </c>
      <c r="B57">
        <v>8.58</v>
      </c>
      <c r="C57">
        <v>9.66</v>
      </c>
      <c r="D57">
        <v>8.18</v>
      </c>
      <c r="E57">
        <v>9.57</v>
      </c>
      <c r="F57">
        <v>9.57</v>
      </c>
      <c r="G57">
        <v>69518900</v>
      </c>
      <c r="I57" s="2">
        <f t="shared" si="0"/>
        <v>0.19178082191780832</v>
      </c>
      <c r="J57" s="2">
        <f t="shared" si="1"/>
        <v>0.17544867750619267</v>
      </c>
    </row>
    <row r="58" spans="1:10" x14ac:dyDescent="0.35">
      <c r="A58" s="1">
        <v>44866</v>
      </c>
      <c r="B58">
        <v>9.49</v>
      </c>
      <c r="C58">
        <v>10.39</v>
      </c>
      <c r="D58">
        <v>7.7</v>
      </c>
      <c r="E58">
        <v>8.9600000000000009</v>
      </c>
      <c r="F58">
        <v>8.9600000000000009</v>
      </c>
      <c r="G58">
        <v>51267700</v>
      </c>
      <c r="I58" s="2">
        <f t="shared" si="0"/>
        <v>-6.3740856844305083E-2</v>
      </c>
      <c r="J58" s="2">
        <f t="shared" si="1"/>
        <v>-6.5862978478023748E-2</v>
      </c>
    </row>
    <row r="59" spans="1:10" x14ac:dyDescent="0.35">
      <c r="A59" s="1">
        <v>44896</v>
      </c>
      <c r="B59">
        <v>8.9700000000000006</v>
      </c>
      <c r="C59">
        <v>9.16</v>
      </c>
      <c r="D59">
        <v>7.53</v>
      </c>
      <c r="E59">
        <v>7.93</v>
      </c>
      <c r="F59">
        <v>7.93</v>
      </c>
      <c r="G59">
        <v>39647600</v>
      </c>
      <c r="I59" s="2">
        <f t="shared" si="0"/>
        <v>-0.11495535714285721</v>
      </c>
      <c r="J59" s="2">
        <f t="shared" si="1"/>
        <v>-0.12211719134008256</v>
      </c>
    </row>
    <row r="60" spans="1:10" x14ac:dyDescent="0.35">
      <c r="A60" s="1">
        <v>44927</v>
      </c>
      <c r="B60">
        <v>7.53</v>
      </c>
      <c r="C60">
        <v>8.5</v>
      </c>
      <c r="D60">
        <v>7.26</v>
      </c>
      <c r="E60">
        <v>8.0500000000000007</v>
      </c>
      <c r="F60">
        <v>8.0500000000000007</v>
      </c>
      <c r="G60">
        <v>23765200</v>
      </c>
      <c r="I60" s="2">
        <f t="shared" si="0"/>
        <v>1.5132408575031731E-2</v>
      </c>
      <c r="J60" s="2">
        <f t="shared" si="1"/>
        <v>1.5019055783715587E-2</v>
      </c>
    </row>
    <row r="61" spans="1:10" x14ac:dyDescent="0.35">
      <c r="A61" s="1">
        <v>44958</v>
      </c>
      <c r="B61">
        <v>7.91</v>
      </c>
      <c r="C61">
        <v>8.19</v>
      </c>
      <c r="D61">
        <v>6.52</v>
      </c>
      <c r="E61">
        <v>6.57</v>
      </c>
      <c r="F61">
        <v>6.57</v>
      </c>
      <c r="G61">
        <v>31408600</v>
      </c>
      <c r="I61" s="2">
        <f t="shared" si="0"/>
        <v>-0.18385093167701871</v>
      </c>
      <c r="J61" s="2">
        <f t="shared" si="1"/>
        <v>-0.20315825893395295</v>
      </c>
    </row>
    <row r="62" spans="1:10" x14ac:dyDescent="0.35">
      <c r="A62" s="1">
        <v>44986</v>
      </c>
      <c r="B62">
        <v>6.5</v>
      </c>
      <c r="C62">
        <v>6.53</v>
      </c>
      <c r="D62">
        <v>6.19</v>
      </c>
      <c r="E62">
        <v>6.27</v>
      </c>
      <c r="F62">
        <v>6.27</v>
      </c>
      <c r="G62">
        <v>11680100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76146-D3E3-4BC2-AFF6-ED4E0BD9EF39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HDB</v>
      </c>
    </row>
    <row r="2" spans="1:13" x14ac:dyDescent="0.35">
      <c r="A2" s="1">
        <v>43160</v>
      </c>
      <c r="B2">
        <v>48.615001999999997</v>
      </c>
      <c r="C2">
        <v>50.055</v>
      </c>
      <c r="D2">
        <v>47.525002000000001</v>
      </c>
      <c r="E2">
        <v>49.384998000000003</v>
      </c>
      <c r="F2">
        <v>48.054073000000002</v>
      </c>
      <c r="G2">
        <v>29499400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https://query1.finance.yahoo.com/v7/finance/download/HDB?period1=1518048000&amp;period2=1678233600&amp;interval=1mo&amp;events=history&amp;includeAdjustedClose=true</v>
      </c>
    </row>
    <row r="3" spans="1:13" x14ac:dyDescent="0.35">
      <c r="A3" s="1">
        <v>43191</v>
      </c>
      <c r="B3">
        <v>50.07</v>
      </c>
      <c r="C3">
        <v>50.564999</v>
      </c>
      <c r="D3">
        <v>46.735000999999997</v>
      </c>
      <c r="E3">
        <v>47.904998999999997</v>
      </c>
      <c r="F3">
        <v>46.613959999999999</v>
      </c>
      <c r="G3">
        <v>35642200</v>
      </c>
      <c r="I3" s="2">
        <f>F3/F2-1</f>
        <v>-2.9968593921268716E-2</v>
      </c>
      <c r="J3" s="2">
        <f>LN(F3/F2)</f>
        <v>-3.0426830608091371E-2</v>
      </c>
    </row>
    <row r="4" spans="1:13" x14ac:dyDescent="0.35">
      <c r="A4" s="1">
        <v>43221</v>
      </c>
      <c r="B4">
        <v>47.740001999999997</v>
      </c>
      <c r="C4">
        <v>53.32</v>
      </c>
      <c r="D4">
        <v>47.055</v>
      </c>
      <c r="E4">
        <v>53.209999000000003</v>
      </c>
      <c r="F4">
        <v>51.775986000000003</v>
      </c>
      <c r="G4">
        <v>43582600</v>
      </c>
      <c r="I4" s="2">
        <f t="shared" ref="I4:I61" si="0">F4/F3-1</f>
        <v>0.11073991568191177</v>
      </c>
      <c r="J4" s="2">
        <f t="shared" ref="J4:J61" si="1">LN(F4/F3)</f>
        <v>0.10502638395576651</v>
      </c>
    </row>
    <row r="5" spans="1:13" x14ac:dyDescent="0.35">
      <c r="A5" s="1">
        <v>43252</v>
      </c>
      <c r="B5">
        <v>52.689999</v>
      </c>
      <c r="C5">
        <v>53.544998</v>
      </c>
      <c r="D5">
        <v>50.5</v>
      </c>
      <c r="E5">
        <v>52.509998000000003</v>
      </c>
      <c r="F5">
        <v>51.094852000000003</v>
      </c>
      <c r="G5">
        <v>23750200</v>
      </c>
      <c r="I5" s="2">
        <f t="shared" si="0"/>
        <v>-1.3155403742576732E-2</v>
      </c>
      <c r="J5" s="2">
        <f t="shared" si="1"/>
        <v>-1.32427025456842E-2</v>
      </c>
    </row>
    <row r="6" spans="1:13" x14ac:dyDescent="0.35">
      <c r="A6" s="1">
        <v>43282</v>
      </c>
      <c r="B6">
        <v>52.009998000000003</v>
      </c>
      <c r="C6">
        <v>56.049999</v>
      </c>
      <c r="D6">
        <v>51.564999</v>
      </c>
      <c r="E6">
        <v>51.669998</v>
      </c>
      <c r="F6">
        <v>50.549666999999999</v>
      </c>
      <c r="G6">
        <v>26892400</v>
      </c>
      <c r="I6" s="2">
        <f t="shared" si="0"/>
        <v>-1.0670057327888949E-2</v>
      </c>
      <c r="J6" s="2">
        <f t="shared" si="1"/>
        <v>-1.0727390587065195E-2</v>
      </c>
    </row>
    <row r="7" spans="1:13" x14ac:dyDescent="0.35">
      <c r="A7" s="1">
        <v>43313</v>
      </c>
      <c r="B7">
        <v>52.005001</v>
      </c>
      <c r="C7">
        <v>52.404998999999997</v>
      </c>
      <c r="D7">
        <v>49.34</v>
      </c>
      <c r="E7">
        <v>50.634998000000003</v>
      </c>
      <c r="F7">
        <v>49.537106000000001</v>
      </c>
      <c r="G7">
        <v>31133400</v>
      </c>
      <c r="I7" s="2">
        <f t="shared" si="0"/>
        <v>-2.0031012271554571E-2</v>
      </c>
      <c r="J7" s="2">
        <f t="shared" si="1"/>
        <v>-2.023435299329425E-2</v>
      </c>
    </row>
    <row r="8" spans="1:13" x14ac:dyDescent="0.35">
      <c r="A8" s="1">
        <v>43344</v>
      </c>
      <c r="B8">
        <v>49.849997999999999</v>
      </c>
      <c r="C8">
        <v>49.935001</v>
      </c>
      <c r="D8">
        <v>45.314999</v>
      </c>
      <c r="E8">
        <v>47.049999</v>
      </c>
      <c r="F8">
        <v>46.029839000000003</v>
      </c>
      <c r="G8">
        <v>31036600</v>
      </c>
      <c r="I8" s="2">
        <f t="shared" si="0"/>
        <v>-7.0800805359925501E-2</v>
      </c>
      <c r="J8" s="2">
        <f t="shared" si="1"/>
        <v>-7.3432144810242114E-2</v>
      </c>
    </row>
    <row r="9" spans="1:13" x14ac:dyDescent="0.35">
      <c r="A9" s="1">
        <v>43374</v>
      </c>
      <c r="B9">
        <v>47.5</v>
      </c>
      <c r="C9">
        <v>47.66</v>
      </c>
      <c r="D9">
        <v>42.715000000000003</v>
      </c>
      <c r="E9">
        <v>44.455002</v>
      </c>
      <c r="F9">
        <v>43.491112000000001</v>
      </c>
      <c r="G9">
        <v>41415800</v>
      </c>
      <c r="I9" s="2">
        <f t="shared" si="0"/>
        <v>-5.5153940468920637E-2</v>
      </c>
      <c r="J9" s="2">
        <f t="shared" si="1"/>
        <v>-5.673326472514683E-2</v>
      </c>
    </row>
    <row r="10" spans="1:13" x14ac:dyDescent="0.35">
      <c r="A10" s="1">
        <v>43405</v>
      </c>
      <c r="B10">
        <v>44.5</v>
      </c>
      <c r="C10">
        <v>51.25</v>
      </c>
      <c r="D10">
        <v>44.130001</v>
      </c>
      <c r="E10">
        <v>50.709999000000003</v>
      </c>
      <c r="F10">
        <v>49.610481</v>
      </c>
      <c r="G10">
        <v>31687200</v>
      </c>
      <c r="I10" s="2">
        <f t="shared" si="0"/>
        <v>0.14070389830455476</v>
      </c>
      <c r="J10" s="2">
        <f t="shared" si="1"/>
        <v>0.1316455265128299</v>
      </c>
    </row>
    <row r="11" spans="1:13" x14ac:dyDescent="0.35">
      <c r="A11" s="1">
        <v>43435</v>
      </c>
      <c r="B11">
        <v>50.735000999999997</v>
      </c>
      <c r="C11">
        <v>52.25</v>
      </c>
      <c r="D11">
        <v>47.029998999999997</v>
      </c>
      <c r="E11">
        <v>51.794998</v>
      </c>
      <c r="F11">
        <v>50.671959000000001</v>
      </c>
      <c r="G11">
        <v>34916200</v>
      </c>
      <c r="I11" s="2">
        <f t="shared" si="0"/>
        <v>2.1396244878174153E-2</v>
      </c>
      <c r="J11" s="2">
        <f t="shared" si="1"/>
        <v>2.117055877876441E-2</v>
      </c>
    </row>
    <row r="12" spans="1:13" x14ac:dyDescent="0.35">
      <c r="A12" s="1">
        <v>43466</v>
      </c>
      <c r="B12">
        <v>51.384998000000003</v>
      </c>
      <c r="C12">
        <v>52.049999</v>
      </c>
      <c r="D12">
        <v>47.25</v>
      </c>
      <c r="E12">
        <v>49.110000999999997</v>
      </c>
      <c r="F12">
        <v>48.045177000000002</v>
      </c>
      <c r="G12">
        <v>30743400</v>
      </c>
      <c r="I12" s="2">
        <f t="shared" si="0"/>
        <v>-5.1838966794238162E-2</v>
      </c>
      <c r="J12" s="2">
        <f t="shared" si="1"/>
        <v>-5.3230924901949604E-2</v>
      </c>
    </row>
    <row r="13" spans="1:13" x14ac:dyDescent="0.35">
      <c r="A13" s="1">
        <v>43497</v>
      </c>
      <c r="B13">
        <v>49.080002</v>
      </c>
      <c r="C13">
        <v>51.209999000000003</v>
      </c>
      <c r="D13">
        <v>48.970001000000003</v>
      </c>
      <c r="E13">
        <v>50.560001</v>
      </c>
      <c r="F13">
        <v>49.463737000000002</v>
      </c>
      <c r="G13">
        <v>23994000</v>
      </c>
      <c r="I13" s="2">
        <f t="shared" si="0"/>
        <v>2.9525544260144976E-2</v>
      </c>
      <c r="J13" s="2">
        <f t="shared" si="1"/>
        <v>2.9098059475259615E-2</v>
      </c>
    </row>
    <row r="14" spans="1:13" x14ac:dyDescent="0.35">
      <c r="A14" s="1">
        <v>43525</v>
      </c>
      <c r="B14">
        <v>50.279998999999997</v>
      </c>
      <c r="C14">
        <v>57.955002</v>
      </c>
      <c r="D14">
        <v>49.775002000000001</v>
      </c>
      <c r="E14">
        <v>57.955002</v>
      </c>
      <c r="F14">
        <v>56.698394999999998</v>
      </c>
      <c r="G14">
        <v>29700000</v>
      </c>
      <c r="I14" s="2">
        <f t="shared" si="0"/>
        <v>0.14626185643838419</v>
      </c>
      <c r="J14" s="2">
        <f t="shared" si="1"/>
        <v>0.13650608821084073</v>
      </c>
    </row>
    <row r="15" spans="1:13" x14ac:dyDescent="0.35">
      <c r="A15" s="1">
        <v>43556</v>
      </c>
      <c r="B15">
        <v>58.080002</v>
      </c>
      <c r="C15">
        <v>58.125</v>
      </c>
      <c r="D15">
        <v>55.900002000000001</v>
      </c>
      <c r="E15">
        <v>57.325001</v>
      </c>
      <c r="F15">
        <v>56.082053999999999</v>
      </c>
      <c r="G15">
        <v>24692800</v>
      </c>
      <c r="I15" s="2">
        <f t="shared" si="0"/>
        <v>-1.0870519350679952E-2</v>
      </c>
      <c r="J15" s="2">
        <f t="shared" si="1"/>
        <v>-1.0930035150925355E-2</v>
      </c>
    </row>
    <row r="16" spans="1:13" x14ac:dyDescent="0.35">
      <c r="A16" s="1">
        <v>43586</v>
      </c>
      <c r="B16">
        <v>57.604999999999997</v>
      </c>
      <c r="C16">
        <v>62.360000999999997</v>
      </c>
      <c r="D16">
        <v>57.125</v>
      </c>
      <c r="E16">
        <v>62.080002</v>
      </c>
      <c r="F16">
        <v>60.733955000000002</v>
      </c>
      <c r="G16">
        <v>32166200</v>
      </c>
      <c r="I16" s="2">
        <f t="shared" si="0"/>
        <v>8.2948120980019802E-2</v>
      </c>
      <c r="J16" s="2">
        <f t="shared" si="1"/>
        <v>7.9687063805924718E-2</v>
      </c>
      <c r="M16" s="4"/>
    </row>
    <row r="17" spans="1:13" x14ac:dyDescent="0.35">
      <c r="A17" s="1">
        <v>43617</v>
      </c>
      <c r="B17">
        <v>62.5</v>
      </c>
      <c r="C17">
        <v>65.194999999999993</v>
      </c>
      <c r="D17">
        <v>62.259998000000003</v>
      </c>
      <c r="E17">
        <v>65.019997000000004</v>
      </c>
      <c r="F17">
        <v>63.610207000000003</v>
      </c>
      <c r="G17">
        <v>26513400</v>
      </c>
      <c r="I17" s="2">
        <f t="shared" si="0"/>
        <v>4.7358219961140424E-2</v>
      </c>
      <c r="J17" s="2">
        <f t="shared" si="1"/>
        <v>4.6271012780980149E-2</v>
      </c>
      <c r="M17" s="4"/>
    </row>
    <row r="18" spans="1:13" x14ac:dyDescent="0.35">
      <c r="A18" s="1">
        <v>43647</v>
      </c>
      <c r="B18">
        <v>65.425003000000004</v>
      </c>
      <c r="C18">
        <v>65.889999000000003</v>
      </c>
      <c r="D18">
        <v>56.825001</v>
      </c>
      <c r="E18">
        <v>57.490001999999997</v>
      </c>
      <c r="F18">
        <v>56.531464</v>
      </c>
      <c r="G18">
        <v>35591200</v>
      </c>
      <c r="I18" s="2">
        <f t="shared" si="0"/>
        <v>-0.11128313102329634</v>
      </c>
      <c r="J18" s="2">
        <f t="shared" si="1"/>
        <v>-0.11797657678546794</v>
      </c>
    </row>
    <row r="19" spans="1:13" x14ac:dyDescent="0.35">
      <c r="A19" s="1">
        <v>43678</v>
      </c>
      <c r="B19">
        <v>57.27</v>
      </c>
      <c r="C19">
        <v>58.104999999999997</v>
      </c>
      <c r="D19">
        <v>52.645000000000003</v>
      </c>
      <c r="E19">
        <v>53.900002000000001</v>
      </c>
      <c r="F19">
        <v>53.102958999999998</v>
      </c>
      <c r="G19">
        <v>41902200</v>
      </c>
      <c r="I19" s="2">
        <f t="shared" si="0"/>
        <v>-6.0647730615998263E-2</v>
      </c>
      <c r="J19" s="2">
        <f t="shared" si="1"/>
        <v>-6.2564716362872377E-2</v>
      </c>
    </row>
    <row r="20" spans="1:13" x14ac:dyDescent="0.35">
      <c r="A20" s="1">
        <v>43709</v>
      </c>
      <c r="B20">
        <v>53.32</v>
      </c>
      <c r="C20">
        <v>59.75</v>
      </c>
      <c r="D20">
        <v>51.025002000000001</v>
      </c>
      <c r="E20">
        <v>57.049999</v>
      </c>
      <c r="F20">
        <v>56.206375000000001</v>
      </c>
      <c r="G20">
        <v>55169200</v>
      </c>
      <c r="I20" s="2">
        <f t="shared" si="0"/>
        <v>5.844148910797986E-2</v>
      </c>
      <c r="J20" s="2">
        <f t="shared" si="1"/>
        <v>5.6797532887786849E-2</v>
      </c>
    </row>
    <row r="21" spans="1:13" x14ac:dyDescent="0.35">
      <c r="A21" s="1">
        <v>43739</v>
      </c>
      <c r="B21">
        <v>57.43</v>
      </c>
      <c r="C21">
        <v>61.259998000000003</v>
      </c>
      <c r="D21">
        <v>54.66</v>
      </c>
      <c r="E21">
        <v>61.09</v>
      </c>
      <c r="F21">
        <v>60.186633999999998</v>
      </c>
      <c r="G21">
        <v>39012000</v>
      </c>
      <c r="I21" s="2">
        <f t="shared" si="0"/>
        <v>7.0815081029509397E-2</v>
      </c>
      <c r="J21" s="2">
        <f t="shared" si="1"/>
        <v>6.8420116454974297E-2</v>
      </c>
    </row>
    <row r="22" spans="1:13" x14ac:dyDescent="0.35">
      <c r="A22" s="1">
        <v>43770</v>
      </c>
      <c r="B22">
        <v>61.700001</v>
      </c>
      <c r="C22">
        <v>63.470001000000003</v>
      </c>
      <c r="D22">
        <v>60.860000999999997</v>
      </c>
      <c r="E22">
        <v>61.75</v>
      </c>
      <c r="F22">
        <v>60.836875999999997</v>
      </c>
      <c r="G22">
        <v>23070800</v>
      </c>
      <c r="I22" s="2">
        <f t="shared" si="0"/>
        <v>1.0803760848297372E-2</v>
      </c>
      <c r="J22" s="2">
        <f t="shared" si="1"/>
        <v>1.0745817190094591E-2</v>
      </c>
    </row>
    <row r="23" spans="1:13" x14ac:dyDescent="0.35">
      <c r="A23" s="1">
        <v>43800</v>
      </c>
      <c r="B23">
        <v>61.82</v>
      </c>
      <c r="C23">
        <v>65.379997000000003</v>
      </c>
      <c r="D23">
        <v>61.209999000000003</v>
      </c>
      <c r="E23">
        <v>63.369999</v>
      </c>
      <c r="F23">
        <v>62.432918999999998</v>
      </c>
      <c r="G23">
        <v>22492100</v>
      </c>
      <c r="I23" s="2">
        <f t="shared" si="0"/>
        <v>2.623479548818386E-2</v>
      </c>
      <c r="J23" s="2">
        <f t="shared" si="1"/>
        <v>2.5896566072491908E-2</v>
      </c>
    </row>
    <row r="24" spans="1:13" x14ac:dyDescent="0.35">
      <c r="A24" s="1">
        <v>43831</v>
      </c>
      <c r="B24">
        <v>63.860000999999997</v>
      </c>
      <c r="C24">
        <v>64.190002000000007</v>
      </c>
      <c r="D24">
        <v>56.939999</v>
      </c>
      <c r="E24">
        <v>57.279998999999997</v>
      </c>
      <c r="F24">
        <v>56.432975999999996</v>
      </c>
      <c r="G24">
        <v>34022500</v>
      </c>
      <c r="I24" s="2">
        <f t="shared" si="0"/>
        <v>-9.6102234143497278E-2</v>
      </c>
      <c r="J24" s="2">
        <f t="shared" si="1"/>
        <v>-0.10103901585191531</v>
      </c>
      <c r="M24" s="4"/>
    </row>
    <row r="25" spans="1:13" x14ac:dyDescent="0.35">
      <c r="A25" s="1">
        <v>43862</v>
      </c>
      <c r="B25">
        <v>57.209999000000003</v>
      </c>
      <c r="C25">
        <v>60.330002</v>
      </c>
      <c r="D25">
        <v>53.360000999999997</v>
      </c>
      <c r="E25">
        <v>54.849997999999999</v>
      </c>
      <c r="F25">
        <v>54.038905999999997</v>
      </c>
      <c r="G25">
        <v>30583500</v>
      </c>
      <c r="I25" s="2">
        <f t="shared" si="0"/>
        <v>-4.2423245586055924E-2</v>
      </c>
      <c r="J25" s="2">
        <f t="shared" si="1"/>
        <v>-4.3349399872252024E-2</v>
      </c>
      <c r="M25" s="4"/>
    </row>
    <row r="26" spans="1:13" x14ac:dyDescent="0.35">
      <c r="A26" s="1">
        <v>43891</v>
      </c>
      <c r="B26">
        <v>53.740001999999997</v>
      </c>
      <c r="C26">
        <v>55.349997999999999</v>
      </c>
      <c r="D26">
        <v>29.5</v>
      </c>
      <c r="E26">
        <v>38.459999000000003</v>
      </c>
      <c r="F26">
        <v>37.891272999999998</v>
      </c>
      <c r="G26">
        <v>108451000</v>
      </c>
      <c r="I26" s="2">
        <f t="shared" si="0"/>
        <v>-0.2988149501028019</v>
      </c>
      <c r="J26" s="2">
        <f t="shared" si="1"/>
        <v>-0.35498344690222505</v>
      </c>
    </row>
    <row r="27" spans="1:13" x14ac:dyDescent="0.35">
      <c r="A27" s="1">
        <v>43922</v>
      </c>
      <c r="B27">
        <v>36.540000999999997</v>
      </c>
      <c r="C27">
        <v>44.919998</v>
      </c>
      <c r="D27">
        <v>33.860000999999997</v>
      </c>
      <c r="E27">
        <v>43.349997999999999</v>
      </c>
      <c r="F27">
        <v>42.708961000000002</v>
      </c>
      <c r="G27">
        <v>58633700</v>
      </c>
      <c r="I27" s="2">
        <f t="shared" si="0"/>
        <v>0.12714505527433739</v>
      </c>
      <c r="J27" s="2">
        <f t="shared" si="1"/>
        <v>0.11968793598058847</v>
      </c>
    </row>
    <row r="28" spans="1:13" x14ac:dyDescent="0.35">
      <c r="A28" s="1">
        <v>43952</v>
      </c>
      <c r="B28">
        <v>42.25</v>
      </c>
      <c r="C28">
        <v>42.32</v>
      </c>
      <c r="D28">
        <v>35.650002000000001</v>
      </c>
      <c r="E28">
        <v>41.830002</v>
      </c>
      <c r="F28">
        <v>41.211441000000001</v>
      </c>
      <c r="G28">
        <v>77455600</v>
      </c>
      <c r="I28" s="2">
        <f t="shared" si="0"/>
        <v>-3.5063367615053909E-2</v>
      </c>
      <c r="J28" s="2">
        <f t="shared" si="1"/>
        <v>-3.5692845721587846E-2</v>
      </c>
    </row>
    <row r="29" spans="1:13" x14ac:dyDescent="0.35">
      <c r="A29" s="1">
        <v>43983</v>
      </c>
      <c r="B29">
        <v>42.459999000000003</v>
      </c>
      <c r="C29">
        <v>47.650002000000001</v>
      </c>
      <c r="D29">
        <v>40.610000999999997</v>
      </c>
      <c r="E29">
        <v>45.459999000000003</v>
      </c>
      <c r="F29">
        <v>44.787762000000001</v>
      </c>
      <c r="G29">
        <v>54286500</v>
      </c>
      <c r="I29" s="2">
        <f t="shared" si="0"/>
        <v>8.677980951940012E-2</v>
      </c>
      <c r="J29" s="2">
        <f t="shared" si="1"/>
        <v>8.3219020480111983E-2</v>
      </c>
    </row>
    <row r="30" spans="1:13" x14ac:dyDescent="0.35">
      <c r="A30" s="1">
        <v>44013</v>
      </c>
      <c r="B30">
        <v>46.189999</v>
      </c>
      <c r="C30">
        <v>52.150002000000001</v>
      </c>
      <c r="D30">
        <v>45.619999</v>
      </c>
      <c r="E30">
        <v>46.75</v>
      </c>
      <c r="F30">
        <v>46.058684999999997</v>
      </c>
      <c r="G30">
        <v>44653400</v>
      </c>
      <c r="I30" s="2">
        <f t="shared" si="0"/>
        <v>2.8376568581390593E-2</v>
      </c>
      <c r="J30" s="2">
        <f t="shared" si="1"/>
        <v>2.7981411806769472E-2</v>
      </c>
    </row>
    <row r="31" spans="1:13" x14ac:dyDescent="0.35">
      <c r="A31" s="1">
        <v>44044</v>
      </c>
      <c r="B31">
        <v>45.709999000000003</v>
      </c>
      <c r="C31">
        <v>51.27</v>
      </c>
      <c r="D31">
        <v>45.400002000000001</v>
      </c>
      <c r="E31">
        <v>49.599997999999999</v>
      </c>
      <c r="F31">
        <v>48.866539000000003</v>
      </c>
      <c r="G31">
        <v>29340000</v>
      </c>
      <c r="I31" s="2">
        <f t="shared" si="0"/>
        <v>6.0962530736602849E-2</v>
      </c>
      <c r="J31" s="2">
        <f t="shared" si="1"/>
        <v>5.9176543962640521E-2</v>
      </c>
    </row>
    <row r="32" spans="1:13" x14ac:dyDescent="0.35">
      <c r="A32" s="1">
        <v>44075</v>
      </c>
      <c r="B32">
        <v>50.75</v>
      </c>
      <c r="C32">
        <v>51.919998</v>
      </c>
      <c r="D32">
        <v>46.619999</v>
      </c>
      <c r="E32">
        <v>49.959999000000003</v>
      </c>
      <c r="F32">
        <v>49.221218</v>
      </c>
      <c r="G32">
        <v>25017000</v>
      </c>
      <c r="I32" s="2">
        <f t="shared" si="0"/>
        <v>7.2581158244089394E-3</v>
      </c>
      <c r="J32" s="2">
        <f t="shared" si="1"/>
        <v>7.2319024650583487E-3</v>
      </c>
    </row>
    <row r="33" spans="1:10" x14ac:dyDescent="0.35">
      <c r="A33" s="1">
        <v>44105</v>
      </c>
      <c r="B33">
        <v>51.049999</v>
      </c>
      <c r="C33">
        <v>60.380001</v>
      </c>
      <c r="D33">
        <v>51</v>
      </c>
      <c r="E33">
        <v>57.439999</v>
      </c>
      <c r="F33">
        <v>56.590606999999999</v>
      </c>
      <c r="G33">
        <v>33756800</v>
      </c>
      <c r="I33" s="2">
        <f t="shared" si="0"/>
        <v>0.14971976109977603</v>
      </c>
      <c r="J33" s="2">
        <f t="shared" si="1"/>
        <v>0.13951822667870611</v>
      </c>
    </row>
    <row r="34" spans="1:10" x14ac:dyDescent="0.35">
      <c r="A34" s="1">
        <v>44136</v>
      </c>
      <c r="B34">
        <v>57.970001000000003</v>
      </c>
      <c r="C34">
        <v>70</v>
      </c>
      <c r="D34">
        <v>57.919998</v>
      </c>
      <c r="E34">
        <v>69</v>
      </c>
      <c r="F34">
        <v>67.979659999999996</v>
      </c>
      <c r="G34">
        <v>31368100</v>
      </c>
      <c r="I34" s="2">
        <f t="shared" si="0"/>
        <v>0.20125341649012518</v>
      </c>
      <c r="J34" s="2">
        <f t="shared" si="1"/>
        <v>0.18336552541080786</v>
      </c>
    </row>
    <row r="35" spans="1:10" x14ac:dyDescent="0.35">
      <c r="A35" s="1">
        <v>44166</v>
      </c>
      <c r="B35">
        <v>69.819999999999993</v>
      </c>
      <c r="C35">
        <v>72.440002000000007</v>
      </c>
      <c r="D35">
        <v>65.849997999999999</v>
      </c>
      <c r="E35">
        <v>72.260002</v>
      </c>
      <c r="F35">
        <v>71.191460000000006</v>
      </c>
      <c r="G35">
        <v>28500000</v>
      </c>
      <c r="I35" s="2">
        <f t="shared" si="0"/>
        <v>4.7246485198661148E-2</v>
      </c>
      <c r="J35" s="2">
        <f t="shared" si="1"/>
        <v>4.6164324619428695E-2</v>
      </c>
    </row>
    <row r="36" spans="1:10" x14ac:dyDescent="0.35">
      <c r="A36" s="1">
        <v>44197</v>
      </c>
      <c r="B36">
        <v>72.290001000000004</v>
      </c>
      <c r="C36">
        <v>76.120002999999997</v>
      </c>
      <c r="D36">
        <v>68.790001000000004</v>
      </c>
      <c r="E36">
        <v>72.099997999999999</v>
      </c>
      <c r="F36">
        <v>71.033828999999997</v>
      </c>
      <c r="G36">
        <v>29749900</v>
      </c>
      <c r="I36" s="2">
        <f t="shared" si="0"/>
        <v>-2.2141841170276733E-3</v>
      </c>
      <c r="J36" s="2">
        <f t="shared" si="1"/>
        <v>-2.2166390471273123E-3</v>
      </c>
    </row>
    <row r="37" spans="1:10" x14ac:dyDescent="0.35">
      <c r="A37" s="1">
        <v>44228</v>
      </c>
      <c r="B37">
        <v>75.809997999999993</v>
      </c>
      <c r="C37">
        <v>84.699996999999996</v>
      </c>
      <c r="D37">
        <v>75.75</v>
      </c>
      <c r="E37">
        <v>79.139999000000003</v>
      </c>
      <c r="F37">
        <v>77.969718999999998</v>
      </c>
      <c r="G37">
        <v>27154800</v>
      </c>
      <c r="I37" s="2">
        <f t="shared" si="0"/>
        <v>9.7642068541736737E-2</v>
      </c>
      <c r="J37" s="2">
        <f t="shared" si="1"/>
        <v>9.3164305008034201E-2</v>
      </c>
    </row>
    <row r="38" spans="1:10" x14ac:dyDescent="0.35">
      <c r="A38" s="1">
        <v>44256</v>
      </c>
      <c r="B38">
        <v>80.930000000000007</v>
      </c>
      <c r="C38">
        <v>84</v>
      </c>
      <c r="D38">
        <v>76.739998</v>
      </c>
      <c r="E38">
        <v>77.690002000000007</v>
      </c>
      <c r="F38">
        <v>76.541167999999999</v>
      </c>
      <c r="G38">
        <v>32668100</v>
      </c>
      <c r="I38" s="2">
        <f t="shared" si="0"/>
        <v>-1.8321869288768333E-2</v>
      </c>
      <c r="J38" s="2">
        <f t="shared" si="1"/>
        <v>-1.8491793488879384E-2</v>
      </c>
    </row>
    <row r="39" spans="1:10" x14ac:dyDescent="0.35">
      <c r="A39" s="1">
        <v>44287</v>
      </c>
      <c r="B39">
        <v>77.349997999999999</v>
      </c>
      <c r="C39">
        <v>78.139999000000003</v>
      </c>
      <c r="D39">
        <v>67.730002999999996</v>
      </c>
      <c r="E39">
        <v>70.279999000000004</v>
      </c>
      <c r="F39">
        <v>69.240737999999993</v>
      </c>
      <c r="G39">
        <v>40055600</v>
      </c>
      <c r="I39" s="2">
        <f t="shared" si="0"/>
        <v>-9.5379129829845422E-2</v>
      </c>
      <c r="J39" s="2">
        <f t="shared" si="1"/>
        <v>-0.10023935104583538</v>
      </c>
    </row>
    <row r="40" spans="1:10" x14ac:dyDescent="0.35">
      <c r="A40" s="1">
        <v>44317</v>
      </c>
      <c r="B40">
        <v>70.699996999999996</v>
      </c>
      <c r="C40">
        <v>77.169998000000007</v>
      </c>
      <c r="D40">
        <v>68.360000999999997</v>
      </c>
      <c r="E40">
        <v>76.529999000000004</v>
      </c>
      <c r="F40">
        <v>75.398314999999997</v>
      </c>
      <c r="G40">
        <v>27846100</v>
      </c>
      <c r="I40" s="2">
        <f t="shared" si="0"/>
        <v>8.8929973565561982E-2</v>
      </c>
      <c r="J40" s="2">
        <f t="shared" si="1"/>
        <v>8.5195538454033271E-2</v>
      </c>
    </row>
    <row r="41" spans="1:10" x14ac:dyDescent="0.35">
      <c r="A41" s="1">
        <v>44348</v>
      </c>
      <c r="B41">
        <v>76.709998999999996</v>
      </c>
      <c r="C41">
        <v>77.620002999999997</v>
      </c>
      <c r="D41">
        <v>73</v>
      </c>
      <c r="E41">
        <v>73.120002999999997</v>
      </c>
      <c r="F41">
        <v>72.038741999999999</v>
      </c>
      <c r="G41">
        <v>24947400</v>
      </c>
      <c r="I41" s="2">
        <f t="shared" si="0"/>
        <v>-4.4557666839106336E-2</v>
      </c>
      <c r="J41" s="2">
        <f t="shared" si="1"/>
        <v>-4.5580869649633579E-2</v>
      </c>
    </row>
    <row r="42" spans="1:10" x14ac:dyDescent="0.35">
      <c r="A42" s="1">
        <v>44378</v>
      </c>
      <c r="B42">
        <v>73.25</v>
      </c>
      <c r="C42">
        <v>75.239998</v>
      </c>
      <c r="D42">
        <v>68.5</v>
      </c>
      <c r="E42">
        <v>70.569999999999993</v>
      </c>
      <c r="F42">
        <v>69.771439000000001</v>
      </c>
      <c r="G42">
        <v>26843000</v>
      </c>
      <c r="I42" s="2">
        <f t="shared" si="0"/>
        <v>-3.1473384140994543E-2</v>
      </c>
      <c r="J42" s="2">
        <f t="shared" si="1"/>
        <v>-3.1979314985587329E-2</v>
      </c>
    </row>
    <row r="43" spans="1:10" x14ac:dyDescent="0.35">
      <c r="A43" s="1">
        <v>44409</v>
      </c>
      <c r="B43">
        <v>70.949996999999996</v>
      </c>
      <c r="C43">
        <v>79.389999000000003</v>
      </c>
      <c r="D43">
        <v>70.629997000000003</v>
      </c>
      <c r="E43">
        <v>78.309997999999993</v>
      </c>
      <c r="F43">
        <v>77.423858999999993</v>
      </c>
      <c r="G43">
        <v>27412900</v>
      </c>
      <c r="I43" s="2">
        <f t="shared" si="0"/>
        <v>0.10967840293504616</v>
      </c>
      <c r="J43" s="2">
        <f t="shared" si="1"/>
        <v>0.10407024625969823</v>
      </c>
    </row>
    <row r="44" spans="1:10" x14ac:dyDescent="0.35">
      <c r="A44" s="1">
        <v>44440</v>
      </c>
      <c r="B44">
        <v>78.849997999999999</v>
      </c>
      <c r="C44">
        <v>79.169998000000007</v>
      </c>
      <c r="D44">
        <v>71.800003000000004</v>
      </c>
      <c r="E44">
        <v>73.089995999999999</v>
      </c>
      <c r="F44">
        <v>72.262923999999998</v>
      </c>
      <c r="G44">
        <v>38219600</v>
      </c>
      <c r="I44" s="2">
        <f t="shared" si="0"/>
        <v>-6.6658198992638584E-2</v>
      </c>
      <c r="J44" s="2">
        <f t="shared" si="1"/>
        <v>-6.8983799020219172E-2</v>
      </c>
    </row>
    <row r="45" spans="1:10" x14ac:dyDescent="0.35">
      <c r="A45" s="1">
        <v>44470</v>
      </c>
      <c r="B45">
        <v>73.089995999999999</v>
      </c>
      <c r="C45">
        <v>78.430000000000007</v>
      </c>
      <c r="D45">
        <v>71.610000999999997</v>
      </c>
      <c r="E45">
        <v>71.910004000000001</v>
      </c>
      <c r="F45">
        <v>71.096283</v>
      </c>
      <c r="G45">
        <v>35414800</v>
      </c>
      <c r="I45" s="2">
        <f t="shared" si="0"/>
        <v>-1.6144392385782802E-2</v>
      </c>
      <c r="J45" s="2">
        <f t="shared" si="1"/>
        <v>-1.6276132926738518E-2</v>
      </c>
    </row>
    <row r="46" spans="1:10" x14ac:dyDescent="0.35">
      <c r="A46" s="1">
        <v>44501</v>
      </c>
      <c r="B46">
        <v>73.379997000000003</v>
      </c>
      <c r="C46">
        <v>73.980002999999996</v>
      </c>
      <c r="D46">
        <v>65.339995999999999</v>
      </c>
      <c r="E46">
        <v>65.470000999999996</v>
      </c>
      <c r="F46">
        <v>64.729156000000003</v>
      </c>
      <c r="G46">
        <v>32598800</v>
      </c>
      <c r="I46" s="2">
        <f t="shared" si="0"/>
        <v>-8.9556397765548357E-2</v>
      </c>
      <c r="J46" s="2">
        <f t="shared" si="1"/>
        <v>-9.3823323265657829E-2</v>
      </c>
    </row>
    <row r="47" spans="1:10" x14ac:dyDescent="0.35">
      <c r="A47" s="1">
        <v>44531</v>
      </c>
      <c r="B47">
        <v>67.069999999999993</v>
      </c>
      <c r="C47">
        <v>68.400002000000001</v>
      </c>
      <c r="D47">
        <v>61.349997999999999</v>
      </c>
      <c r="E47">
        <v>65.069999999999993</v>
      </c>
      <c r="F47">
        <v>64.333679000000004</v>
      </c>
      <c r="G47">
        <v>30170500</v>
      </c>
      <c r="I47" s="2">
        <f t="shared" si="0"/>
        <v>-6.1097197065260733E-3</v>
      </c>
      <c r="J47" s="2">
        <f t="shared" si="1"/>
        <v>-6.1284604166213326E-3</v>
      </c>
    </row>
    <row r="48" spans="1:10" x14ac:dyDescent="0.35">
      <c r="A48" s="1">
        <v>44562</v>
      </c>
      <c r="B48">
        <v>67.059997999999993</v>
      </c>
      <c r="C48">
        <v>72.199996999999996</v>
      </c>
      <c r="D48">
        <v>64</v>
      </c>
      <c r="E48">
        <v>68.629997000000003</v>
      </c>
      <c r="F48">
        <v>67.853393999999994</v>
      </c>
      <c r="G48">
        <v>33759800</v>
      </c>
      <c r="I48" s="2">
        <f t="shared" si="0"/>
        <v>5.4710301893351909E-2</v>
      </c>
      <c r="J48" s="2">
        <f t="shared" si="1"/>
        <v>5.3266133858068568E-2</v>
      </c>
    </row>
    <row r="49" spans="1:10" x14ac:dyDescent="0.35">
      <c r="A49" s="1">
        <v>44593</v>
      </c>
      <c r="B49">
        <v>68.010002</v>
      </c>
      <c r="C49">
        <v>70.160004000000001</v>
      </c>
      <c r="D49">
        <v>61.860000999999997</v>
      </c>
      <c r="E49">
        <v>62.169998</v>
      </c>
      <c r="F49">
        <v>61.466492000000002</v>
      </c>
      <c r="G49">
        <v>28676200</v>
      </c>
      <c r="I49" s="2">
        <f t="shared" si="0"/>
        <v>-9.4127966539153451E-2</v>
      </c>
      <c r="J49" s="2">
        <f t="shared" si="1"/>
        <v>-9.8857226335648196E-2</v>
      </c>
    </row>
    <row r="50" spans="1:10" x14ac:dyDescent="0.35">
      <c r="A50" s="1">
        <v>44621</v>
      </c>
      <c r="B50">
        <v>61.990001999999997</v>
      </c>
      <c r="C50">
        <v>63.560001</v>
      </c>
      <c r="D50">
        <v>54.25</v>
      </c>
      <c r="E50">
        <v>61.330002</v>
      </c>
      <c r="F50">
        <v>60.636001999999998</v>
      </c>
      <c r="G50">
        <v>55201000</v>
      </c>
      <c r="I50" s="2">
        <f t="shared" si="0"/>
        <v>-1.3511263990793609E-2</v>
      </c>
      <c r="J50" s="2">
        <f t="shared" si="1"/>
        <v>-1.3603371720278963E-2</v>
      </c>
    </row>
    <row r="51" spans="1:10" x14ac:dyDescent="0.35">
      <c r="A51" s="1">
        <v>44652</v>
      </c>
      <c r="B51">
        <v>62.950001</v>
      </c>
      <c r="C51">
        <v>70.680000000000007</v>
      </c>
      <c r="D51">
        <v>52.900002000000001</v>
      </c>
      <c r="E51">
        <v>55.209999000000003</v>
      </c>
      <c r="F51">
        <v>54.585251</v>
      </c>
      <c r="G51">
        <v>53903100</v>
      </c>
      <c r="I51" s="2">
        <f t="shared" si="0"/>
        <v>-9.9788092889105728E-2</v>
      </c>
      <c r="J51" s="2">
        <f t="shared" si="1"/>
        <v>-0.10512509102694149</v>
      </c>
    </row>
    <row r="52" spans="1:10" x14ac:dyDescent="0.35">
      <c r="A52" s="1">
        <v>44682</v>
      </c>
      <c r="B52">
        <v>55.630001</v>
      </c>
      <c r="C52">
        <v>59.110000999999997</v>
      </c>
      <c r="D52">
        <v>50.610000999999997</v>
      </c>
      <c r="E52">
        <v>57.57</v>
      </c>
      <c r="F52">
        <v>56.918548999999999</v>
      </c>
      <c r="G52">
        <v>51780900</v>
      </c>
      <c r="I52" s="2">
        <f t="shared" si="0"/>
        <v>4.2745942489116784E-2</v>
      </c>
      <c r="J52" s="2">
        <f t="shared" si="1"/>
        <v>4.1857562923709277E-2</v>
      </c>
    </row>
    <row r="53" spans="1:10" x14ac:dyDescent="0.35">
      <c r="A53" s="1">
        <v>44713</v>
      </c>
      <c r="B53">
        <v>58.150002000000001</v>
      </c>
      <c r="C53">
        <v>58.98</v>
      </c>
      <c r="D53">
        <v>51.040000999999997</v>
      </c>
      <c r="E53">
        <v>54.959999000000003</v>
      </c>
      <c r="F53">
        <v>54.959999000000003</v>
      </c>
      <c r="G53">
        <v>42639700</v>
      </c>
      <c r="I53" s="2">
        <f t="shared" si="0"/>
        <v>-3.4409696564822734E-2</v>
      </c>
      <c r="J53" s="2">
        <f t="shared" si="1"/>
        <v>-3.5015651259202175E-2</v>
      </c>
    </row>
    <row r="54" spans="1:10" x14ac:dyDescent="0.35">
      <c r="A54" s="1">
        <v>44743</v>
      </c>
      <c r="B54">
        <v>54.689999</v>
      </c>
      <c r="C54">
        <v>63.110000999999997</v>
      </c>
      <c r="D54">
        <v>53.650002000000001</v>
      </c>
      <c r="E54">
        <v>62.799999</v>
      </c>
      <c r="F54">
        <v>62.799999</v>
      </c>
      <c r="G54">
        <v>30561700</v>
      </c>
      <c r="I54" s="2">
        <f t="shared" si="0"/>
        <v>0.1426492020132677</v>
      </c>
      <c r="J54" s="2">
        <f t="shared" si="1"/>
        <v>0.13334942783154305</v>
      </c>
    </row>
    <row r="55" spans="1:10" x14ac:dyDescent="0.35">
      <c r="A55" s="1">
        <v>44774</v>
      </c>
      <c r="B55">
        <v>62.27</v>
      </c>
      <c r="C55">
        <v>66.480002999999996</v>
      </c>
      <c r="D55">
        <v>60.400002000000001</v>
      </c>
      <c r="E55">
        <v>61.049999</v>
      </c>
      <c r="F55">
        <v>61.049999</v>
      </c>
      <c r="G55">
        <v>25215800</v>
      </c>
      <c r="I55" s="2">
        <f t="shared" si="0"/>
        <v>-2.7866242481946579E-2</v>
      </c>
      <c r="J55" s="2">
        <f t="shared" si="1"/>
        <v>-2.8261873373888857E-2</v>
      </c>
    </row>
    <row r="56" spans="1:10" x14ac:dyDescent="0.35">
      <c r="A56" s="1">
        <v>44805</v>
      </c>
      <c r="B56">
        <v>61.029998999999997</v>
      </c>
      <c r="C56">
        <v>67.879997000000003</v>
      </c>
      <c r="D56">
        <v>56.099997999999999</v>
      </c>
      <c r="E56">
        <v>58.419998</v>
      </c>
      <c r="F56">
        <v>58.419998</v>
      </c>
      <c r="G56">
        <v>36059000</v>
      </c>
      <c r="I56" s="2">
        <f t="shared" si="0"/>
        <v>-4.3079460165101668E-2</v>
      </c>
      <c r="J56" s="2">
        <f t="shared" si="1"/>
        <v>-4.4034921451953875E-2</v>
      </c>
    </row>
    <row r="57" spans="1:10" x14ac:dyDescent="0.35">
      <c r="A57" s="1">
        <v>44835</v>
      </c>
      <c r="B57">
        <v>58.139999000000003</v>
      </c>
      <c r="C57">
        <v>62.57</v>
      </c>
      <c r="D57">
        <v>55.220001000000003</v>
      </c>
      <c r="E57">
        <v>62.310001</v>
      </c>
      <c r="F57">
        <v>62.310001</v>
      </c>
      <c r="G57">
        <v>28933000</v>
      </c>
      <c r="I57" s="2">
        <f t="shared" si="0"/>
        <v>6.6586838979350915E-2</v>
      </c>
      <c r="J57" s="2">
        <f t="shared" si="1"/>
        <v>6.4463679880175623E-2</v>
      </c>
    </row>
    <row r="58" spans="1:10" x14ac:dyDescent="0.35">
      <c r="A58" s="1">
        <v>44866</v>
      </c>
      <c r="B58">
        <v>63.509998000000003</v>
      </c>
      <c r="C58">
        <v>70.769997000000004</v>
      </c>
      <c r="D58">
        <v>60.98</v>
      </c>
      <c r="E58">
        <v>70.569999999999993</v>
      </c>
      <c r="F58">
        <v>70.569999999999993</v>
      </c>
      <c r="G58">
        <v>26700500</v>
      </c>
      <c r="I58" s="2">
        <f t="shared" si="0"/>
        <v>0.13256297331787859</v>
      </c>
      <c r="J58" s="2">
        <f t="shared" si="1"/>
        <v>0.12448318240781989</v>
      </c>
    </row>
    <row r="59" spans="1:10" x14ac:dyDescent="0.35">
      <c r="A59" s="1">
        <v>44896</v>
      </c>
      <c r="B59">
        <v>70.449996999999996</v>
      </c>
      <c r="C59">
        <v>70.680000000000007</v>
      </c>
      <c r="D59">
        <v>66.230002999999996</v>
      </c>
      <c r="E59">
        <v>68.410004000000001</v>
      </c>
      <c r="F59">
        <v>68.410004000000001</v>
      </c>
      <c r="G59">
        <v>24175000</v>
      </c>
      <c r="I59" s="2">
        <f t="shared" si="0"/>
        <v>-3.0607850361343281E-2</v>
      </c>
      <c r="J59" s="2">
        <f t="shared" si="1"/>
        <v>-3.1086053768850104E-2</v>
      </c>
    </row>
    <row r="60" spans="1:10" x14ac:dyDescent="0.35">
      <c r="A60" s="1">
        <v>44927</v>
      </c>
      <c r="B60">
        <v>69.290001000000004</v>
      </c>
      <c r="C60">
        <v>71.760002</v>
      </c>
      <c r="D60">
        <v>64.769997000000004</v>
      </c>
      <c r="E60">
        <v>67.360000999999997</v>
      </c>
      <c r="F60">
        <v>67.360000999999997</v>
      </c>
      <c r="G60">
        <v>28374500</v>
      </c>
      <c r="I60" s="2">
        <f t="shared" si="0"/>
        <v>-1.5348676196540012E-2</v>
      </c>
      <c r="J60" s="2">
        <f t="shared" si="1"/>
        <v>-1.5467686464211927E-2</v>
      </c>
    </row>
    <row r="61" spans="1:10" x14ac:dyDescent="0.35">
      <c r="A61" s="1">
        <v>44958</v>
      </c>
      <c r="B61">
        <v>67.650002000000001</v>
      </c>
      <c r="C61">
        <v>69.900002000000001</v>
      </c>
      <c r="D61">
        <v>64.449996999999996</v>
      </c>
      <c r="E61">
        <v>67.639999000000003</v>
      </c>
      <c r="F61">
        <v>67.639999000000003</v>
      </c>
      <c r="G61">
        <v>25147000</v>
      </c>
      <c r="I61" s="2">
        <f t="shared" si="0"/>
        <v>4.1567398432789116E-3</v>
      </c>
      <c r="J61" s="2">
        <f t="shared" si="1"/>
        <v>4.1481244665512807E-3</v>
      </c>
    </row>
    <row r="62" spans="1:10" x14ac:dyDescent="0.35">
      <c r="A62" s="1">
        <v>44986</v>
      </c>
      <c r="B62">
        <v>67.629997000000003</v>
      </c>
      <c r="C62">
        <v>68.809997999999993</v>
      </c>
      <c r="D62">
        <v>66</v>
      </c>
      <c r="E62">
        <v>67.930000000000007</v>
      </c>
      <c r="F62">
        <v>67.930000000000007</v>
      </c>
      <c r="G62">
        <v>6640700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3B18B-B899-4EDA-A575-FFB4EC578BCB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HYG</v>
      </c>
    </row>
    <row r="2" spans="1:13" x14ac:dyDescent="0.35">
      <c r="A2" s="1">
        <v>43160</v>
      </c>
      <c r="B2">
        <v>85.910004000000001</v>
      </c>
      <c r="C2">
        <v>86.129997000000003</v>
      </c>
      <c r="D2">
        <v>84.82</v>
      </c>
      <c r="E2">
        <v>85.639999000000003</v>
      </c>
      <c r="F2">
        <v>66.555092000000002</v>
      </c>
      <c r="G2">
        <v>279286000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https://query1.finance.yahoo.com/v7/finance/download/HYG?period1=1518048000&amp;period2=1678233600&amp;interval=1mo&amp;events=history&amp;includeAdjustedClose=true</v>
      </c>
    </row>
    <row r="3" spans="1:13" x14ac:dyDescent="0.35">
      <c r="A3" s="1">
        <v>43191</v>
      </c>
      <c r="B3">
        <v>85.120002999999997</v>
      </c>
      <c r="C3">
        <v>86.660004000000001</v>
      </c>
      <c r="D3">
        <v>84.889999000000003</v>
      </c>
      <c r="E3">
        <v>85.699996999999996</v>
      </c>
      <c r="F3">
        <v>66.866309999999999</v>
      </c>
      <c r="G3">
        <v>295498900</v>
      </c>
      <c r="I3" s="2">
        <f>F3/F2-1</f>
        <v>4.6760960078005009E-3</v>
      </c>
      <c r="J3" s="2">
        <f>LN(F3/F2)</f>
        <v>4.6651970340882256E-3</v>
      </c>
    </row>
    <row r="4" spans="1:13" x14ac:dyDescent="0.35">
      <c r="A4" s="1">
        <v>43221</v>
      </c>
      <c r="B4">
        <v>85.279999000000004</v>
      </c>
      <c r="C4">
        <v>85.839995999999999</v>
      </c>
      <c r="D4">
        <v>85.160004000000001</v>
      </c>
      <c r="E4">
        <v>85.379997000000003</v>
      </c>
      <c r="F4">
        <v>66.889206000000001</v>
      </c>
      <c r="G4">
        <v>309234400</v>
      </c>
      <c r="I4" s="2">
        <f t="shared" ref="I4:I61" si="0">F4/F3-1</f>
        <v>3.4241458815365E-4</v>
      </c>
      <c r="J4" s="2">
        <f t="shared" ref="J4:J61" si="1">LN(F4/F3)</f>
        <v>3.4235597765757065E-4</v>
      </c>
    </row>
    <row r="5" spans="1:13" x14ac:dyDescent="0.35">
      <c r="A5" s="1">
        <v>43252</v>
      </c>
      <c r="B5">
        <v>85.150002000000001</v>
      </c>
      <c r="C5">
        <v>86.190002000000007</v>
      </c>
      <c r="D5">
        <v>85.059997999999993</v>
      </c>
      <c r="E5">
        <v>85.080001999999993</v>
      </c>
      <c r="F5">
        <v>66.937729000000004</v>
      </c>
      <c r="G5">
        <v>246757900</v>
      </c>
      <c r="I5" s="2">
        <f t="shared" si="0"/>
        <v>7.2542347116510975E-4</v>
      </c>
      <c r="J5" s="2">
        <f t="shared" si="1"/>
        <v>7.2516047873841813E-4</v>
      </c>
    </row>
    <row r="6" spans="1:13" x14ac:dyDescent="0.35">
      <c r="A6" s="1">
        <v>43282</v>
      </c>
      <c r="B6">
        <v>84.639999000000003</v>
      </c>
      <c r="C6">
        <v>86.150002000000001</v>
      </c>
      <c r="D6">
        <v>84.599997999999999</v>
      </c>
      <c r="E6">
        <v>86.120002999999997</v>
      </c>
      <c r="F6">
        <v>68.062072999999998</v>
      </c>
      <c r="G6">
        <v>225773600</v>
      </c>
      <c r="I6" s="2">
        <f t="shared" si="0"/>
        <v>1.6796865038549491E-2</v>
      </c>
      <c r="J6" s="2">
        <f t="shared" si="1"/>
        <v>1.6657357724063852E-2</v>
      </c>
    </row>
    <row r="7" spans="1:13" x14ac:dyDescent="0.35">
      <c r="A7" s="1">
        <v>43313</v>
      </c>
      <c r="B7">
        <v>85.760002</v>
      </c>
      <c r="C7">
        <v>86.459998999999996</v>
      </c>
      <c r="D7">
        <v>85.669998000000007</v>
      </c>
      <c r="E7">
        <v>86.360000999999997</v>
      </c>
      <c r="F7">
        <v>68.558777000000006</v>
      </c>
      <c r="G7">
        <v>228409200</v>
      </c>
      <c r="I7" s="2">
        <f t="shared" si="0"/>
        <v>7.2978088692656762E-3</v>
      </c>
      <c r="J7" s="2">
        <f t="shared" si="1"/>
        <v>7.2713087127334129E-3</v>
      </c>
    </row>
    <row r="8" spans="1:13" x14ac:dyDescent="0.35">
      <c r="A8" s="1">
        <v>43344</v>
      </c>
      <c r="B8">
        <v>85.889999000000003</v>
      </c>
      <c r="C8">
        <v>86.470000999999996</v>
      </c>
      <c r="D8">
        <v>85.629997000000003</v>
      </c>
      <c r="E8">
        <v>86.440002000000007</v>
      </c>
      <c r="F8">
        <v>68.915954999999997</v>
      </c>
      <c r="G8">
        <v>259185300</v>
      </c>
      <c r="I8" s="2">
        <f t="shared" si="0"/>
        <v>5.2098070535884222E-3</v>
      </c>
      <c r="J8" s="2">
        <f t="shared" si="1"/>
        <v>5.1962829604281485E-3</v>
      </c>
    </row>
    <row r="9" spans="1:13" x14ac:dyDescent="0.35">
      <c r="A9" s="1">
        <v>43374</v>
      </c>
      <c r="B9">
        <v>86.160004000000001</v>
      </c>
      <c r="C9">
        <v>86.309997999999993</v>
      </c>
      <c r="D9">
        <v>83.989998</v>
      </c>
      <c r="E9">
        <v>84.349997999999999</v>
      </c>
      <c r="F9">
        <v>67.539817999999997</v>
      </c>
      <c r="G9">
        <v>522013300</v>
      </c>
      <c r="I9" s="2">
        <f t="shared" si="0"/>
        <v>-1.9968336795158637E-2</v>
      </c>
      <c r="J9" s="2">
        <f t="shared" si="1"/>
        <v>-2.0170398446761367E-2</v>
      </c>
    </row>
    <row r="10" spans="1:13" x14ac:dyDescent="0.35">
      <c r="A10" s="1">
        <v>43405</v>
      </c>
      <c r="B10">
        <v>84.089995999999999</v>
      </c>
      <c r="C10">
        <v>85.080001999999993</v>
      </c>
      <c r="D10">
        <v>82.699996999999996</v>
      </c>
      <c r="E10">
        <v>83.599997999999999</v>
      </c>
      <c r="F10">
        <v>67.241874999999993</v>
      </c>
      <c r="G10">
        <v>510126700</v>
      </c>
      <c r="I10" s="2">
        <f t="shared" si="0"/>
        <v>-4.4113681206544575E-3</v>
      </c>
      <c r="J10" s="2">
        <f t="shared" si="1"/>
        <v>-4.4211269153349129E-3</v>
      </c>
    </row>
    <row r="11" spans="1:13" x14ac:dyDescent="0.35">
      <c r="A11" s="1">
        <v>43435</v>
      </c>
      <c r="B11">
        <v>83.650002000000001</v>
      </c>
      <c r="C11">
        <v>83.830001999999993</v>
      </c>
      <c r="D11">
        <v>79.550003000000004</v>
      </c>
      <c r="E11">
        <v>81.099997999999999</v>
      </c>
      <c r="F11">
        <v>65.553580999999994</v>
      </c>
      <c r="G11">
        <v>534682400</v>
      </c>
      <c r="I11" s="2">
        <f t="shared" si="0"/>
        <v>-2.5107776961900585E-2</v>
      </c>
      <c r="J11" s="2">
        <f t="shared" si="1"/>
        <v>-2.5428354568082508E-2</v>
      </c>
    </row>
    <row r="12" spans="1:13" x14ac:dyDescent="0.35">
      <c r="A12" s="1">
        <v>43466</v>
      </c>
      <c r="B12">
        <v>80.720000999999996</v>
      </c>
      <c r="C12">
        <v>85.239998</v>
      </c>
      <c r="D12">
        <v>80.650002000000001</v>
      </c>
      <c r="E12">
        <v>85.110000999999997</v>
      </c>
      <c r="F12">
        <v>69.434296000000003</v>
      </c>
      <c r="G12">
        <v>576068200</v>
      </c>
      <c r="I12" s="2">
        <f t="shared" si="0"/>
        <v>5.9199130555507073E-2</v>
      </c>
      <c r="J12" s="2">
        <f t="shared" si="1"/>
        <v>5.7513085350106553E-2</v>
      </c>
    </row>
    <row r="13" spans="1:13" x14ac:dyDescent="0.35">
      <c r="A13" s="1">
        <v>43497</v>
      </c>
      <c r="B13">
        <v>84.660004000000001</v>
      </c>
      <c r="C13">
        <v>85.870002999999997</v>
      </c>
      <c r="D13">
        <v>84.540001000000004</v>
      </c>
      <c r="E13">
        <v>85.75</v>
      </c>
      <c r="F13">
        <v>69.956421000000006</v>
      </c>
      <c r="G13">
        <v>357424300</v>
      </c>
      <c r="I13" s="2">
        <f t="shared" si="0"/>
        <v>7.5196989107515488E-3</v>
      </c>
      <c r="J13" s="2">
        <f t="shared" si="1"/>
        <v>7.4915669162939087E-3</v>
      </c>
    </row>
    <row r="14" spans="1:13" x14ac:dyDescent="0.35">
      <c r="A14" s="1">
        <v>43525</v>
      </c>
      <c r="B14">
        <v>85.550003000000004</v>
      </c>
      <c r="C14">
        <v>86.529999000000004</v>
      </c>
      <c r="D14">
        <v>84.809997999999993</v>
      </c>
      <c r="E14">
        <v>86.470000999999996</v>
      </c>
      <c r="F14">
        <v>70.867744000000002</v>
      </c>
      <c r="G14">
        <v>420004900</v>
      </c>
      <c r="I14" s="2">
        <f t="shared" si="0"/>
        <v>1.3027010058161759E-2</v>
      </c>
      <c r="J14" s="2">
        <f t="shared" si="1"/>
        <v>1.2942888344609224E-2</v>
      </c>
    </row>
    <row r="15" spans="1:13" x14ac:dyDescent="0.35">
      <c r="A15" s="1">
        <v>43556</v>
      </c>
      <c r="B15">
        <v>86.209998999999996</v>
      </c>
      <c r="C15">
        <v>87.040001000000004</v>
      </c>
      <c r="D15">
        <v>85.940002000000007</v>
      </c>
      <c r="E15">
        <v>86.940002000000007</v>
      </c>
      <c r="F15">
        <v>71.571715999999995</v>
      </c>
      <c r="G15">
        <v>313966800</v>
      </c>
      <c r="I15" s="2">
        <f t="shared" si="0"/>
        <v>9.9336025145655427E-3</v>
      </c>
      <c r="J15" s="2">
        <f t="shared" si="1"/>
        <v>9.8845886076054414E-3</v>
      </c>
    </row>
    <row r="16" spans="1:13" x14ac:dyDescent="0.35">
      <c r="A16" s="1">
        <v>43586</v>
      </c>
      <c r="B16">
        <v>86.589995999999999</v>
      </c>
      <c r="C16">
        <v>86.870002999999997</v>
      </c>
      <c r="D16">
        <v>84.879997000000003</v>
      </c>
      <c r="E16">
        <v>84.900002000000001</v>
      </c>
      <c r="F16">
        <v>70.200035</v>
      </c>
      <c r="G16">
        <v>521292500</v>
      </c>
      <c r="I16" s="2">
        <f t="shared" si="0"/>
        <v>-1.9165126626277784E-2</v>
      </c>
      <c r="J16" s="2">
        <f t="shared" si="1"/>
        <v>-1.9351158382411547E-2</v>
      </c>
      <c r="M16" s="4"/>
    </row>
    <row r="17" spans="1:13" x14ac:dyDescent="0.35">
      <c r="A17" s="1">
        <v>43617</v>
      </c>
      <c r="B17">
        <v>84.650002000000001</v>
      </c>
      <c r="C17">
        <v>87.650002000000001</v>
      </c>
      <c r="D17">
        <v>84.470000999999996</v>
      </c>
      <c r="E17">
        <v>87.18</v>
      </c>
      <c r="F17">
        <v>72.390045000000001</v>
      </c>
      <c r="G17">
        <v>492462100</v>
      </c>
      <c r="I17" s="2">
        <f t="shared" si="0"/>
        <v>3.1196708092809278E-2</v>
      </c>
      <c r="J17" s="2">
        <f t="shared" si="1"/>
        <v>3.0719980330539257E-2</v>
      </c>
      <c r="M17" s="4"/>
    </row>
    <row r="18" spans="1:13" x14ac:dyDescent="0.35">
      <c r="A18" s="1">
        <v>43647</v>
      </c>
      <c r="B18">
        <v>87.129997000000003</v>
      </c>
      <c r="C18">
        <v>87.389999000000003</v>
      </c>
      <c r="D18">
        <v>86.510002</v>
      </c>
      <c r="E18">
        <v>86.93</v>
      </c>
      <c r="F18">
        <v>72.512123000000003</v>
      </c>
      <c r="G18">
        <v>368026900</v>
      </c>
      <c r="I18" s="2">
        <f t="shared" si="0"/>
        <v>1.6863920999081738E-3</v>
      </c>
      <c r="J18" s="2">
        <f t="shared" si="1"/>
        <v>1.6849717373854066E-3</v>
      </c>
    </row>
    <row r="19" spans="1:13" x14ac:dyDescent="0.35">
      <c r="A19" s="1">
        <v>43678</v>
      </c>
      <c r="B19">
        <v>86.550003000000004</v>
      </c>
      <c r="C19">
        <v>87.410004000000001</v>
      </c>
      <c r="D19">
        <v>85.349997999999999</v>
      </c>
      <c r="E19">
        <v>87.160004000000001</v>
      </c>
      <c r="F19">
        <v>73.027305999999996</v>
      </c>
      <c r="G19">
        <v>505635900</v>
      </c>
      <c r="I19" s="2">
        <f t="shared" si="0"/>
        <v>7.104784395844943E-3</v>
      </c>
      <c r="J19" s="2">
        <f t="shared" si="1"/>
        <v>7.0796643267930235E-3</v>
      </c>
    </row>
    <row r="20" spans="1:13" x14ac:dyDescent="0.35">
      <c r="A20" s="1">
        <v>43709</v>
      </c>
      <c r="B20">
        <v>86.720000999999996</v>
      </c>
      <c r="C20">
        <v>87.540001000000004</v>
      </c>
      <c r="D20">
        <v>86.389999000000003</v>
      </c>
      <c r="E20">
        <v>87.169998000000007</v>
      </c>
      <c r="F20">
        <v>73.345321999999996</v>
      </c>
      <c r="G20">
        <v>377682400</v>
      </c>
      <c r="I20" s="2">
        <f t="shared" si="0"/>
        <v>4.3547546447899599E-3</v>
      </c>
      <c r="J20" s="2">
        <f t="shared" si="1"/>
        <v>4.3453001388797652E-3</v>
      </c>
    </row>
    <row r="21" spans="1:13" x14ac:dyDescent="0.35">
      <c r="A21" s="1">
        <v>43739</v>
      </c>
      <c r="B21">
        <v>86.839995999999999</v>
      </c>
      <c r="C21">
        <v>87.440002000000007</v>
      </c>
      <c r="D21">
        <v>85.75</v>
      </c>
      <c r="E21">
        <v>86.809997999999993</v>
      </c>
      <c r="F21">
        <v>73.354652000000002</v>
      </c>
      <c r="G21">
        <v>396229800</v>
      </c>
      <c r="I21" s="2">
        <f t="shared" si="0"/>
        <v>1.2720647678121644E-4</v>
      </c>
      <c r="J21" s="2">
        <f t="shared" si="1"/>
        <v>1.2719838672341346E-4</v>
      </c>
    </row>
    <row r="22" spans="1:13" x14ac:dyDescent="0.35">
      <c r="A22" s="1">
        <v>43770</v>
      </c>
      <c r="B22">
        <v>86.589995999999999</v>
      </c>
      <c r="C22">
        <v>87.150002000000001</v>
      </c>
      <c r="D22">
        <v>86.269997000000004</v>
      </c>
      <c r="E22">
        <v>86.940002000000007</v>
      </c>
      <c r="F22">
        <v>73.760658000000006</v>
      </c>
      <c r="G22">
        <v>304457600</v>
      </c>
      <c r="I22" s="2">
        <f t="shared" si="0"/>
        <v>5.534836427279366E-3</v>
      </c>
      <c r="J22" s="2">
        <f t="shared" si="1"/>
        <v>5.5195755053822687E-3</v>
      </c>
    </row>
    <row r="23" spans="1:13" x14ac:dyDescent="0.35">
      <c r="A23" s="1">
        <v>43800</v>
      </c>
      <c r="B23">
        <v>86.629997000000003</v>
      </c>
      <c r="C23">
        <v>88.25</v>
      </c>
      <c r="D23">
        <v>86.239998</v>
      </c>
      <c r="E23">
        <v>87.940002000000007</v>
      </c>
      <c r="F23">
        <v>74.920638999999994</v>
      </c>
      <c r="G23">
        <v>369221000</v>
      </c>
      <c r="I23" s="2">
        <f t="shared" si="0"/>
        <v>1.5726283244381856E-2</v>
      </c>
      <c r="J23" s="2">
        <f t="shared" si="1"/>
        <v>1.5603906604376092E-2</v>
      </c>
    </row>
    <row r="24" spans="1:13" x14ac:dyDescent="0.35">
      <c r="A24" s="1">
        <v>43831</v>
      </c>
      <c r="B24">
        <v>88.099997999999999</v>
      </c>
      <c r="C24">
        <v>88.529999000000004</v>
      </c>
      <c r="D24">
        <v>86.959998999999996</v>
      </c>
      <c r="E24">
        <v>87.529999000000004</v>
      </c>
      <c r="F24">
        <v>75.132378000000003</v>
      </c>
      <c r="G24">
        <v>487063200</v>
      </c>
      <c r="I24" s="2">
        <f t="shared" si="0"/>
        <v>2.8261771766255883E-3</v>
      </c>
      <c r="J24" s="2">
        <f t="shared" si="1"/>
        <v>2.8221910464826358E-3</v>
      </c>
      <c r="M24" s="4"/>
    </row>
    <row r="25" spans="1:13" x14ac:dyDescent="0.35">
      <c r="A25" s="1">
        <v>43862</v>
      </c>
      <c r="B25">
        <v>87.330001999999993</v>
      </c>
      <c r="C25">
        <v>88.489998</v>
      </c>
      <c r="D25">
        <v>84.690002000000007</v>
      </c>
      <c r="E25">
        <v>86.040001000000004</v>
      </c>
      <c r="F25">
        <v>73.853476999999998</v>
      </c>
      <c r="G25">
        <v>666163400</v>
      </c>
      <c r="I25" s="2">
        <f t="shared" si="0"/>
        <v>-1.7021968877386051E-2</v>
      </c>
      <c r="J25" s="2">
        <f t="shared" si="1"/>
        <v>-1.716850789181568E-2</v>
      </c>
      <c r="M25" s="4"/>
    </row>
    <row r="26" spans="1:13" x14ac:dyDescent="0.35">
      <c r="A26" s="1">
        <v>43891</v>
      </c>
      <c r="B26">
        <v>85.639999000000003</v>
      </c>
      <c r="C26">
        <v>87.190002000000007</v>
      </c>
      <c r="D26">
        <v>67.519997000000004</v>
      </c>
      <c r="E26">
        <v>77.069999999999993</v>
      </c>
      <c r="F26">
        <v>66.431717000000006</v>
      </c>
      <c r="G26">
        <v>1247288000</v>
      </c>
      <c r="I26" s="2">
        <f t="shared" si="0"/>
        <v>-0.10049303433608137</v>
      </c>
      <c r="J26" s="2">
        <f t="shared" si="1"/>
        <v>-0.10590848169277442</v>
      </c>
    </row>
    <row r="27" spans="1:13" x14ac:dyDescent="0.35">
      <c r="A27" s="1">
        <v>43922</v>
      </c>
      <c r="B27">
        <v>75.180000000000007</v>
      </c>
      <c r="C27">
        <v>84.050003000000004</v>
      </c>
      <c r="D27">
        <v>73.319999999999993</v>
      </c>
      <c r="E27">
        <v>80.430000000000007</v>
      </c>
      <c r="F27">
        <v>69.635482999999994</v>
      </c>
      <c r="G27">
        <v>746238700</v>
      </c>
      <c r="I27" s="2">
        <f t="shared" si="0"/>
        <v>4.8226451831735462E-2</v>
      </c>
      <c r="J27" s="2">
        <f t="shared" si="1"/>
        <v>4.7099642549045334E-2</v>
      </c>
    </row>
    <row r="28" spans="1:13" x14ac:dyDescent="0.35">
      <c r="A28" s="1">
        <v>43952</v>
      </c>
      <c r="B28">
        <v>79.339995999999999</v>
      </c>
      <c r="C28">
        <v>82.620002999999997</v>
      </c>
      <c r="D28">
        <v>77.980002999999996</v>
      </c>
      <c r="E28">
        <v>82.419998000000007</v>
      </c>
      <c r="F28">
        <v>71.716660000000005</v>
      </c>
      <c r="G28">
        <v>502222100</v>
      </c>
      <c r="I28" s="2">
        <f t="shared" si="0"/>
        <v>2.9886731739909189E-2</v>
      </c>
      <c r="J28" s="2">
        <f t="shared" si="1"/>
        <v>2.9448827009936111E-2</v>
      </c>
    </row>
    <row r="29" spans="1:13" x14ac:dyDescent="0.35">
      <c r="A29" s="1">
        <v>43983</v>
      </c>
      <c r="B29">
        <v>81.940002000000007</v>
      </c>
      <c r="C29">
        <v>85.029999000000004</v>
      </c>
      <c r="D29">
        <v>80.480002999999996</v>
      </c>
      <c r="E29">
        <v>81.620002999999997</v>
      </c>
      <c r="F29">
        <v>71.347908000000004</v>
      </c>
      <c r="G29">
        <v>777532200</v>
      </c>
      <c r="I29" s="2">
        <f t="shared" si="0"/>
        <v>-5.1417899271940515E-3</v>
      </c>
      <c r="J29" s="2">
        <f t="shared" si="1"/>
        <v>-5.1550544173726044E-3</v>
      </c>
    </row>
    <row r="30" spans="1:13" x14ac:dyDescent="0.35">
      <c r="A30" s="1">
        <v>44013</v>
      </c>
      <c r="B30">
        <v>81.410004000000001</v>
      </c>
      <c r="C30">
        <v>85.400002000000001</v>
      </c>
      <c r="D30">
        <v>81.410004000000001</v>
      </c>
      <c r="E30">
        <v>85.389999000000003</v>
      </c>
      <c r="F30">
        <v>74.935280000000006</v>
      </c>
      <c r="G30">
        <v>506067500</v>
      </c>
      <c r="I30" s="2">
        <f t="shared" si="0"/>
        <v>5.0279988587752289E-2</v>
      </c>
      <c r="J30" s="2">
        <f t="shared" si="1"/>
        <v>4.9056784420953008E-2</v>
      </c>
    </row>
    <row r="31" spans="1:13" x14ac:dyDescent="0.35">
      <c r="A31" s="1">
        <v>44044</v>
      </c>
      <c r="B31">
        <v>85.029999000000004</v>
      </c>
      <c r="C31">
        <v>85.400002000000001</v>
      </c>
      <c r="D31">
        <v>83.919998000000007</v>
      </c>
      <c r="E31">
        <v>85.029999000000004</v>
      </c>
      <c r="F31">
        <v>74.934250000000006</v>
      </c>
      <c r="G31">
        <v>378432900</v>
      </c>
      <c r="I31" s="2">
        <f t="shared" si="0"/>
        <v>-1.3745194519909631E-5</v>
      </c>
      <c r="J31" s="2">
        <f t="shared" si="1"/>
        <v>-1.3745288985961464E-5</v>
      </c>
    </row>
    <row r="32" spans="1:13" x14ac:dyDescent="0.35">
      <c r="A32" s="1">
        <v>44075</v>
      </c>
      <c r="B32">
        <v>84.709998999999996</v>
      </c>
      <c r="C32">
        <v>85.389999000000003</v>
      </c>
      <c r="D32">
        <v>82.559997999999993</v>
      </c>
      <c r="E32">
        <v>83.900002000000001</v>
      </c>
      <c r="F32">
        <v>74.234879000000006</v>
      </c>
      <c r="G32">
        <v>632307500</v>
      </c>
      <c r="I32" s="2">
        <f t="shared" si="0"/>
        <v>-9.333128709501981E-3</v>
      </c>
      <c r="J32" s="2">
        <f t="shared" si="1"/>
        <v>-9.3769552609715701E-3</v>
      </c>
    </row>
    <row r="33" spans="1:10" x14ac:dyDescent="0.35">
      <c r="A33" s="1">
        <v>44105</v>
      </c>
      <c r="B33">
        <v>83.809997999999993</v>
      </c>
      <c r="C33">
        <v>85.470000999999996</v>
      </c>
      <c r="D33">
        <v>83.269997000000004</v>
      </c>
      <c r="E33">
        <v>83.879997000000003</v>
      </c>
      <c r="F33">
        <v>74.516013999999998</v>
      </c>
      <c r="G33">
        <v>636570500</v>
      </c>
      <c r="I33" s="2">
        <f t="shared" si="0"/>
        <v>3.787101208853505E-3</v>
      </c>
      <c r="J33" s="2">
        <f t="shared" si="1"/>
        <v>3.7799481948411974E-3</v>
      </c>
    </row>
    <row r="34" spans="1:10" x14ac:dyDescent="0.35">
      <c r="A34" s="1">
        <v>44136</v>
      </c>
      <c r="B34">
        <v>83.779999000000004</v>
      </c>
      <c r="C34">
        <v>86.900002000000001</v>
      </c>
      <c r="D34">
        <v>83.379997000000003</v>
      </c>
      <c r="E34">
        <v>86.32</v>
      </c>
      <c r="F34">
        <v>77.011313999999999</v>
      </c>
      <c r="G34">
        <v>633192800</v>
      </c>
      <c r="I34" s="2">
        <f t="shared" si="0"/>
        <v>3.3486761650992181E-2</v>
      </c>
      <c r="J34" s="2">
        <f t="shared" si="1"/>
        <v>3.2938290818161825E-2</v>
      </c>
    </row>
    <row r="35" spans="1:10" x14ac:dyDescent="0.35">
      <c r="A35" s="1">
        <v>44166</v>
      </c>
      <c r="B35">
        <v>86.25</v>
      </c>
      <c r="C35">
        <v>87.339995999999999</v>
      </c>
      <c r="D35">
        <v>86.150002000000001</v>
      </c>
      <c r="E35">
        <v>87.300003000000004</v>
      </c>
      <c r="F35">
        <v>78.220389999999995</v>
      </c>
      <c r="G35">
        <v>500781700</v>
      </c>
      <c r="I35" s="2">
        <f t="shared" si="0"/>
        <v>1.5699978836875683E-2</v>
      </c>
      <c r="J35" s="2">
        <f t="shared" si="1"/>
        <v>1.5578009127319069E-2</v>
      </c>
    </row>
    <row r="36" spans="1:10" x14ac:dyDescent="0.35">
      <c r="A36" s="1">
        <v>44197</v>
      </c>
      <c r="B36">
        <v>87.400002000000001</v>
      </c>
      <c r="C36">
        <v>87.620002999999997</v>
      </c>
      <c r="D36">
        <v>86.790001000000004</v>
      </c>
      <c r="E36">
        <v>86.970000999999996</v>
      </c>
      <c r="F36">
        <v>78.558555999999996</v>
      </c>
      <c r="G36">
        <v>643362600</v>
      </c>
      <c r="I36" s="2">
        <f t="shared" si="0"/>
        <v>4.3232461510356313E-3</v>
      </c>
      <c r="J36" s="2">
        <f t="shared" si="1"/>
        <v>4.31392776984458E-3</v>
      </c>
    </row>
    <row r="37" spans="1:10" x14ac:dyDescent="0.35">
      <c r="A37" s="1">
        <v>44228</v>
      </c>
      <c r="B37">
        <v>86.809997999999993</v>
      </c>
      <c r="C37">
        <v>87.790001000000004</v>
      </c>
      <c r="D37">
        <v>86.410004000000001</v>
      </c>
      <c r="E37">
        <v>86.440002000000007</v>
      </c>
      <c r="F37">
        <v>78.079802999999998</v>
      </c>
      <c r="G37">
        <v>505523700</v>
      </c>
      <c r="I37" s="2">
        <f t="shared" si="0"/>
        <v>-6.0942184324263016E-3</v>
      </c>
      <c r="J37" s="2">
        <f t="shared" si="1"/>
        <v>-6.112863973507774E-3</v>
      </c>
    </row>
    <row r="38" spans="1:10" x14ac:dyDescent="0.35">
      <c r="A38" s="1">
        <v>44256</v>
      </c>
      <c r="B38">
        <v>86.669998000000007</v>
      </c>
      <c r="C38">
        <v>87.209998999999996</v>
      </c>
      <c r="D38">
        <v>85.650002000000001</v>
      </c>
      <c r="E38">
        <v>87.18</v>
      </c>
      <c r="F38">
        <v>79.037231000000006</v>
      </c>
      <c r="G38">
        <v>711194100</v>
      </c>
      <c r="I38" s="2">
        <f t="shared" si="0"/>
        <v>1.2262172331556798E-2</v>
      </c>
      <c r="J38" s="2">
        <f t="shared" si="1"/>
        <v>1.2187600882833959E-2</v>
      </c>
    </row>
    <row r="39" spans="1:10" x14ac:dyDescent="0.35">
      <c r="A39" s="1">
        <v>44287</v>
      </c>
      <c r="B39">
        <v>86.970000999999996</v>
      </c>
      <c r="C39">
        <v>87.550003000000004</v>
      </c>
      <c r="D39">
        <v>86.849997999999999</v>
      </c>
      <c r="E39">
        <v>87.440002000000007</v>
      </c>
      <c r="F39">
        <v>79.555488999999994</v>
      </c>
      <c r="G39">
        <v>403548100</v>
      </c>
      <c r="I39" s="2">
        <f t="shared" si="0"/>
        <v>6.5571376102484535E-3</v>
      </c>
      <c r="J39" s="2">
        <f t="shared" si="1"/>
        <v>6.5357331006881108E-3</v>
      </c>
    </row>
    <row r="40" spans="1:10" x14ac:dyDescent="0.35">
      <c r="A40" s="1">
        <v>44317</v>
      </c>
      <c r="B40">
        <v>87.230002999999996</v>
      </c>
      <c r="C40">
        <v>87.410004000000001</v>
      </c>
      <c r="D40">
        <v>86.57</v>
      </c>
      <c r="E40">
        <v>87.18</v>
      </c>
      <c r="F40">
        <v>79.587333999999998</v>
      </c>
      <c r="G40">
        <v>433085000</v>
      </c>
      <c r="I40" s="2">
        <f t="shared" si="0"/>
        <v>4.002866477259559E-4</v>
      </c>
      <c r="J40" s="2">
        <f t="shared" si="1"/>
        <v>4.0020655439859562E-4</v>
      </c>
    </row>
    <row r="41" spans="1:10" x14ac:dyDescent="0.35">
      <c r="A41" s="1">
        <v>44348</v>
      </c>
      <c r="B41">
        <v>87.059997999999993</v>
      </c>
      <c r="C41">
        <v>88.07</v>
      </c>
      <c r="D41">
        <v>86.989998</v>
      </c>
      <c r="E41">
        <v>88.040001000000004</v>
      </c>
      <c r="F41">
        <v>80.643578000000005</v>
      </c>
      <c r="G41">
        <v>390277000</v>
      </c>
      <c r="I41" s="2">
        <f t="shared" si="0"/>
        <v>1.3271508755400729E-2</v>
      </c>
      <c r="J41" s="2">
        <f t="shared" si="1"/>
        <v>1.3184213792123959E-2</v>
      </c>
    </row>
    <row r="42" spans="1:10" x14ac:dyDescent="0.35">
      <c r="A42" s="1">
        <v>44378</v>
      </c>
      <c r="B42">
        <v>87.830001999999993</v>
      </c>
      <c r="C42">
        <v>88.099997999999999</v>
      </c>
      <c r="D42">
        <v>86.980002999999996</v>
      </c>
      <c r="E42">
        <v>87.839995999999999</v>
      </c>
      <c r="F42">
        <v>80.729836000000006</v>
      </c>
      <c r="G42">
        <v>433378500</v>
      </c>
      <c r="I42" s="2">
        <f t="shared" si="0"/>
        <v>1.0696201996394095E-3</v>
      </c>
      <c r="J42" s="2">
        <f t="shared" si="1"/>
        <v>1.0690485635397044E-3</v>
      </c>
    </row>
    <row r="43" spans="1:10" x14ac:dyDescent="0.35">
      <c r="A43" s="1">
        <v>44409</v>
      </c>
      <c r="B43">
        <v>87.669998000000007</v>
      </c>
      <c r="C43">
        <v>88.099997999999999</v>
      </c>
      <c r="D43">
        <v>86.949996999999996</v>
      </c>
      <c r="E43">
        <v>88.089995999999999</v>
      </c>
      <c r="F43">
        <v>81.229027000000002</v>
      </c>
      <c r="G43">
        <v>379997100</v>
      </c>
      <c r="I43" s="2">
        <f t="shared" si="0"/>
        <v>6.1834759580088328E-3</v>
      </c>
      <c r="J43" s="2">
        <f t="shared" si="1"/>
        <v>6.1644367160337953E-3</v>
      </c>
    </row>
    <row r="44" spans="1:10" x14ac:dyDescent="0.35">
      <c r="A44" s="1">
        <v>44440</v>
      </c>
      <c r="B44">
        <v>87.839995999999999</v>
      </c>
      <c r="C44">
        <v>88.160004000000001</v>
      </c>
      <c r="D44">
        <v>87.379997000000003</v>
      </c>
      <c r="E44">
        <v>87.489998</v>
      </c>
      <c r="F44">
        <v>80.936515999999997</v>
      </c>
      <c r="G44">
        <v>482221800</v>
      </c>
      <c r="I44" s="2">
        <f t="shared" si="0"/>
        <v>-3.6010649247344428E-3</v>
      </c>
      <c r="J44" s="2">
        <f t="shared" si="1"/>
        <v>-3.60756436699761E-3</v>
      </c>
    </row>
    <row r="45" spans="1:10" x14ac:dyDescent="0.35">
      <c r="A45" s="1">
        <v>44470</v>
      </c>
      <c r="B45">
        <v>87.349997999999999</v>
      </c>
      <c r="C45">
        <v>87.480002999999996</v>
      </c>
      <c r="D45">
        <v>86.489998</v>
      </c>
      <c r="E45">
        <v>86.93</v>
      </c>
      <c r="F45">
        <v>80.670295999999993</v>
      </c>
      <c r="G45">
        <v>505676600</v>
      </c>
      <c r="I45" s="2">
        <f t="shared" si="0"/>
        <v>-3.2892446222914096E-3</v>
      </c>
      <c r="J45" s="2">
        <f t="shared" si="1"/>
        <v>-3.2946660789799158E-3</v>
      </c>
    </row>
    <row r="46" spans="1:10" x14ac:dyDescent="0.35">
      <c r="A46" s="1">
        <v>44501</v>
      </c>
      <c r="B46">
        <v>86.730002999999996</v>
      </c>
      <c r="C46">
        <v>87.610000999999997</v>
      </c>
      <c r="D46">
        <v>85.339995999999999</v>
      </c>
      <c r="E46">
        <v>85.639999000000003</v>
      </c>
      <c r="F46">
        <v>79.736580000000004</v>
      </c>
      <c r="G46">
        <v>541297200</v>
      </c>
      <c r="I46" s="2">
        <f t="shared" si="0"/>
        <v>-1.1574470979999751E-2</v>
      </c>
      <c r="J46" s="2">
        <f t="shared" si="1"/>
        <v>-1.1641976569102428E-2</v>
      </c>
    </row>
    <row r="47" spans="1:10" x14ac:dyDescent="0.35">
      <c r="A47" s="1">
        <v>44531</v>
      </c>
      <c r="B47">
        <v>85.769997000000004</v>
      </c>
      <c r="C47">
        <v>87.32</v>
      </c>
      <c r="D47">
        <v>85.32</v>
      </c>
      <c r="E47">
        <v>87.010002</v>
      </c>
      <c r="F47">
        <v>81.271111000000005</v>
      </c>
      <c r="G47">
        <v>554379700</v>
      </c>
      <c r="I47" s="2">
        <f t="shared" si="0"/>
        <v>1.9245006495136829E-2</v>
      </c>
      <c r="J47" s="2">
        <f t="shared" si="1"/>
        <v>1.9062163509872002E-2</v>
      </c>
    </row>
    <row r="48" spans="1:10" x14ac:dyDescent="0.35">
      <c r="A48" s="1">
        <v>44562</v>
      </c>
      <c r="B48">
        <v>86.919998000000007</v>
      </c>
      <c r="C48">
        <v>87</v>
      </c>
      <c r="D48">
        <v>83.949996999999996</v>
      </c>
      <c r="E48">
        <v>84.699996999999996</v>
      </c>
      <c r="F48">
        <v>79.646416000000002</v>
      </c>
      <c r="G48">
        <v>901007900</v>
      </c>
      <c r="I48" s="2">
        <f t="shared" si="0"/>
        <v>-1.9991051924957759E-2</v>
      </c>
      <c r="J48" s="2">
        <f t="shared" si="1"/>
        <v>-2.0193576670385321E-2</v>
      </c>
    </row>
    <row r="49" spans="1:10" x14ac:dyDescent="0.35">
      <c r="A49" s="1">
        <v>44593</v>
      </c>
      <c r="B49">
        <v>84.650002000000001</v>
      </c>
      <c r="C49">
        <v>84.959998999999996</v>
      </c>
      <c r="D49">
        <v>81.830001999999993</v>
      </c>
      <c r="E49">
        <v>83.669998000000007</v>
      </c>
      <c r="F49">
        <v>78.677871999999994</v>
      </c>
      <c r="G49">
        <v>824150300</v>
      </c>
      <c r="I49" s="2">
        <f t="shared" si="0"/>
        <v>-1.2160547186454762E-2</v>
      </c>
      <c r="J49" s="2">
        <f t="shared" si="1"/>
        <v>-1.2235091590644072E-2</v>
      </c>
    </row>
    <row r="50" spans="1:10" x14ac:dyDescent="0.35">
      <c r="A50" s="1">
        <v>44621</v>
      </c>
      <c r="B50">
        <v>83.43</v>
      </c>
      <c r="C50">
        <v>83.639999000000003</v>
      </c>
      <c r="D50">
        <v>79.879997000000003</v>
      </c>
      <c r="E50">
        <v>82.290001000000004</v>
      </c>
      <c r="F50">
        <v>77.659851000000003</v>
      </c>
      <c r="G50">
        <v>1007854400</v>
      </c>
      <c r="I50" s="2">
        <f t="shared" si="0"/>
        <v>-1.2939101860812818E-2</v>
      </c>
      <c r="J50" s="2">
        <f t="shared" si="1"/>
        <v>-1.3023541209699559E-2</v>
      </c>
    </row>
    <row r="51" spans="1:10" x14ac:dyDescent="0.35">
      <c r="A51" s="1">
        <v>44652</v>
      </c>
      <c r="B51">
        <v>81.830001999999993</v>
      </c>
      <c r="C51">
        <v>82.580001999999993</v>
      </c>
      <c r="D51">
        <v>78.480002999999996</v>
      </c>
      <c r="E51">
        <v>78.529999000000004</v>
      </c>
      <c r="F51">
        <v>74.384345999999994</v>
      </c>
      <c r="G51">
        <v>739813600</v>
      </c>
      <c r="I51" s="2">
        <f t="shared" si="0"/>
        <v>-4.2177585429567843E-2</v>
      </c>
      <c r="J51" s="2">
        <f t="shared" si="1"/>
        <v>-4.3092889206681119E-2</v>
      </c>
    </row>
    <row r="52" spans="1:10" x14ac:dyDescent="0.35">
      <c r="A52" s="1">
        <v>44682</v>
      </c>
      <c r="B52">
        <v>78.160004000000001</v>
      </c>
      <c r="C52">
        <v>80.190002000000007</v>
      </c>
      <c r="D52">
        <v>75.870002999999997</v>
      </c>
      <c r="E52">
        <v>79.5</v>
      </c>
      <c r="F52">
        <v>75.610022999999998</v>
      </c>
      <c r="G52">
        <v>1005120600</v>
      </c>
      <c r="I52" s="2">
        <f t="shared" si="0"/>
        <v>1.6477620170243901E-2</v>
      </c>
      <c r="J52" s="2">
        <f t="shared" si="1"/>
        <v>1.6343337287323682E-2</v>
      </c>
    </row>
    <row r="53" spans="1:10" x14ac:dyDescent="0.35">
      <c r="A53" s="1">
        <v>44713</v>
      </c>
      <c r="B53">
        <v>79.230002999999996</v>
      </c>
      <c r="C53">
        <v>79.449996999999996</v>
      </c>
      <c r="D53">
        <v>72.889999000000003</v>
      </c>
      <c r="E53">
        <v>73.610000999999997</v>
      </c>
      <c r="F53">
        <v>70.281197000000006</v>
      </c>
      <c r="G53">
        <v>1027624200</v>
      </c>
      <c r="I53" s="2">
        <f t="shared" si="0"/>
        <v>-7.0477772503785507E-2</v>
      </c>
      <c r="J53" s="2">
        <f t="shared" si="1"/>
        <v>-7.3084558716333514E-2</v>
      </c>
    </row>
    <row r="54" spans="1:10" x14ac:dyDescent="0.35">
      <c r="A54" s="1">
        <v>44743</v>
      </c>
      <c r="B54">
        <v>73.5</v>
      </c>
      <c r="C54">
        <v>78.349997999999999</v>
      </c>
      <c r="D54">
        <v>73.029999000000004</v>
      </c>
      <c r="E54">
        <v>78.190002000000007</v>
      </c>
      <c r="F54">
        <v>74.943473999999995</v>
      </c>
      <c r="G54">
        <v>810723500</v>
      </c>
      <c r="I54" s="2">
        <f t="shared" si="0"/>
        <v>6.6337472880548587E-2</v>
      </c>
      <c r="J54" s="2">
        <f t="shared" si="1"/>
        <v>6.4229854330387554E-2</v>
      </c>
    </row>
    <row r="55" spans="1:10" x14ac:dyDescent="0.35">
      <c r="A55" s="1">
        <v>44774</v>
      </c>
      <c r="B55">
        <v>77.639999000000003</v>
      </c>
      <c r="C55">
        <v>79.319999999999993</v>
      </c>
      <c r="D55">
        <v>74.510002</v>
      </c>
      <c r="E55">
        <v>74.529999000000004</v>
      </c>
      <c r="F55">
        <v>71.756148999999994</v>
      </c>
      <c r="G55">
        <v>715033300</v>
      </c>
      <c r="I55" s="2">
        <f t="shared" si="0"/>
        <v>-4.252972046638781E-2</v>
      </c>
      <c r="J55" s="2">
        <f t="shared" si="1"/>
        <v>-4.3460598060655907E-2</v>
      </c>
    </row>
    <row r="56" spans="1:10" x14ac:dyDescent="0.35">
      <c r="A56" s="1">
        <v>44805</v>
      </c>
      <c r="B56">
        <v>73.949996999999996</v>
      </c>
      <c r="C56">
        <v>76.230002999999996</v>
      </c>
      <c r="D56">
        <v>70.900002000000001</v>
      </c>
      <c r="E56">
        <v>71.389999000000003</v>
      </c>
      <c r="F56">
        <v>69.001289</v>
      </c>
      <c r="G56">
        <v>799434100</v>
      </c>
      <c r="I56" s="2">
        <f t="shared" si="0"/>
        <v>-3.839197111873982E-2</v>
      </c>
      <c r="J56" s="2">
        <f t="shared" si="1"/>
        <v>-3.9148365733908369E-2</v>
      </c>
    </row>
    <row r="57" spans="1:10" x14ac:dyDescent="0.35">
      <c r="A57" s="1">
        <v>44835</v>
      </c>
      <c r="B57">
        <v>71.599997999999999</v>
      </c>
      <c r="C57">
        <v>74.690002000000007</v>
      </c>
      <c r="D57">
        <v>70.400002000000001</v>
      </c>
      <c r="E57">
        <v>73.430000000000007</v>
      </c>
      <c r="F57">
        <v>71.323279999999997</v>
      </c>
      <c r="G57">
        <v>979670600</v>
      </c>
      <c r="I57" s="2">
        <f t="shared" si="0"/>
        <v>3.3651414830815574E-2</v>
      </c>
      <c r="J57" s="2">
        <f t="shared" si="1"/>
        <v>3.3097596259902384E-2</v>
      </c>
    </row>
    <row r="58" spans="1:10" x14ac:dyDescent="0.35">
      <c r="A58" s="1">
        <v>44866</v>
      </c>
      <c r="B58">
        <v>73.940002000000007</v>
      </c>
      <c r="C58">
        <v>75.690002000000007</v>
      </c>
      <c r="D58">
        <v>71.819999999999993</v>
      </c>
      <c r="E58">
        <v>75.660004000000001</v>
      </c>
      <c r="F58">
        <v>73.852417000000003</v>
      </c>
      <c r="G58">
        <v>735525700</v>
      </c>
      <c r="I58" s="2">
        <f t="shared" si="0"/>
        <v>3.5460189155630539E-2</v>
      </c>
      <c r="J58" s="2">
        <f t="shared" si="1"/>
        <v>3.4845955103455291E-2</v>
      </c>
    </row>
    <row r="59" spans="1:10" x14ac:dyDescent="0.35">
      <c r="A59" s="1">
        <v>44896</v>
      </c>
      <c r="B59">
        <v>75.569999999999993</v>
      </c>
      <c r="C59">
        <v>76.699996999999996</v>
      </c>
      <c r="D59">
        <v>72.589995999999999</v>
      </c>
      <c r="E59">
        <v>73.629997000000003</v>
      </c>
      <c r="F59">
        <v>72.146018999999995</v>
      </c>
      <c r="G59">
        <v>630980800</v>
      </c>
      <c r="I59" s="2">
        <f t="shared" si="0"/>
        <v>-2.3105513256255428E-2</v>
      </c>
      <c r="J59" s="2">
        <f t="shared" si="1"/>
        <v>-2.3376629963134613E-2</v>
      </c>
    </row>
    <row r="60" spans="1:10" x14ac:dyDescent="0.35">
      <c r="A60" s="1">
        <v>44927</v>
      </c>
      <c r="B60">
        <v>74.110000999999997</v>
      </c>
      <c r="C60">
        <v>77.080001999999993</v>
      </c>
      <c r="D60">
        <v>73.660004000000001</v>
      </c>
      <c r="E60">
        <v>76.330001999999993</v>
      </c>
      <c r="F60">
        <v>75.503356999999994</v>
      </c>
      <c r="G60">
        <v>705505100</v>
      </c>
      <c r="I60" s="2">
        <f t="shared" si="0"/>
        <v>4.6535318878786702E-2</v>
      </c>
      <c r="J60" s="2">
        <f t="shared" si="1"/>
        <v>4.5485011860250293E-2</v>
      </c>
    </row>
    <row r="61" spans="1:10" x14ac:dyDescent="0.35">
      <c r="A61" s="1">
        <v>44958</v>
      </c>
      <c r="B61">
        <v>75.980002999999996</v>
      </c>
      <c r="C61">
        <v>77.339995999999999</v>
      </c>
      <c r="D61">
        <v>73.110000999999997</v>
      </c>
      <c r="E61">
        <v>74.529999000000004</v>
      </c>
      <c r="F61">
        <v>73.722847000000002</v>
      </c>
      <c r="G61">
        <v>1004921600</v>
      </c>
      <c r="I61" s="2">
        <f t="shared" si="0"/>
        <v>-2.3581865373217714E-2</v>
      </c>
      <c r="J61" s="2">
        <f t="shared" si="1"/>
        <v>-2.386436768744345E-2</v>
      </c>
    </row>
    <row r="62" spans="1:10" x14ac:dyDescent="0.35">
      <c r="A62" s="1">
        <v>44986</v>
      </c>
      <c r="B62">
        <v>74.080001999999993</v>
      </c>
      <c r="C62">
        <v>74.989998</v>
      </c>
      <c r="D62">
        <v>73.480002999999996</v>
      </c>
      <c r="E62">
        <v>74.190002000000007</v>
      </c>
      <c r="F62">
        <v>73.742058</v>
      </c>
      <c r="G62">
        <v>207003100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C6F3C-9998-4E40-BAEF-59EE91D69EC3}">
  <dimension ref="A1:M755"/>
  <sheetViews>
    <sheetView workbookViewId="0">
      <selection activeCell="M2" sqref="M2"/>
    </sheetView>
  </sheetViews>
  <sheetFormatPr defaultRowHeight="14.5" x14ac:dyDescent="0.35"/>
  <cols>
    <col min="1" max="1" width="10.7265625" bestFit="1" customWidth="1"/>
    <col min="9" max="9" width="17" bestFit="1" customWidth="1"/>
    <col min="10" max="10" width="12.7265625" bestFit="1" customWidth="1"/>
    <col min="13" max="13" width="10.7265625" bestFit="1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  <c r="J1" t="s">
        <v>8</v>
      </c>
      <c r="L1" t="s">
        <v>10</v>
      </c>
      <c r="M1" t="str" cm="1">
        <f t="array" aca="1" ref="M1" ca="1">MID(CELL("filename",A1),FIND("]",CELL("filename",A1))+1,255)</f>
        <v>ISEE</v>
      </c>
    </row>
    <row r="2" spans="1:13" x14ac:dyDescent="0.35">
      <c r="A2" s="1">
        <v>43160</v>
      </c>
      <c r="B2">
        <v>2.72</v>
      </c>
      <c r="C2">
        <v>3.1</v>
      </c>
      <c r="D2">
        <v>2.6309999999999998</v>
      </c>
      <c r="E2">
        <v>2.74</v>
      </c>
      <c r="F2">
        <v>2.74</v>
      </c>
      <c r="G2">
        <v>4959500</v>
      </c>
      <c r="L2" t="s">
        <v>9</v>
      </c>
      <c r="M2" t="str">
        <f ca="1">"https://query1.finance.yahoo.com/v7/finance/download/"&amp;M1&amp;"?period1="&amp;TEXT((DATE(YEAR(EndDate)-5,MONTH(EndDate)-1,MIN(DAY(EndDate),28))-25568)*86400,"0")&amp;"&amp;period2="&amp;TEXT((EndDate-25568)*86400,"0")&amp;"&amp;interval=1mo&amp;events=history&amp;includeAdjustedClose=true"</f>
        <v>https://query1.finance.yahoo.com/v7/finance/download/ISEE?period1=1518048000&amp;period2=1678233600&amp;interval=1mo&amp;events=history&amp;includeAdjustedClose=true</v>
      </c>
    </row>
    <row r="3" spans="1:13" x14ac:dyDescent="0.35">
      <c r="A3" s="1">
        <v>43191</v>
      </c>
      <c r="B3">
        <v>2.71</v>
      </c>
      <c r="C3">
        <v>2.93</v>
      </c>
      <c r="D3">
        <v>2.5299999999999998</v>
      </c>
      <c r="E3">
        <v>2.63</v>
      </c>
      <c r="F3">
        <v>2.63</v>
      </c>
      <c r="G3">
        <v>3018900</v>
      </c>
      <c r="I3" s="2">
        <f>F3/F2-1</f>
        <v>-4.0145985401459972E-2</v>
      </c>
      <c r="J3" s="2">
        <f>LN(F3/F2)</f>
        <v>-4.0974074210305793E-2</v>
      </c>
    </row>
    <row r="4" spans="1:13" x14ac:dyDescent="0.35">
      <c r="A4" s="1">
        <v>43221</v>
      </c>
      <c r="B4">
        <v>2.75</v>
      </c>
      <c r="C4">
        <v>2.92</v>
      </c>
      <c r="D4">
        <v>2.5499999999999998</v>
      </c>
      <c r="E4">
        <v>2.76</v>
      </c>
      <c r="F4">
        <v>2.76</v>
      </c>
      <c r="G4">
        <v>3484600</v>
      </c>
      <c r="I4" s="2">
        <f t="shared" ref="I4:I61" si="0">F4/F3-1</f>
        <v>4.9429657794676674E-2</v>
      </c>
      <c r="J4" s="2">
        <f t="shared" ref="J4:J61" si="1">LN(F4/F3)</f>
        <v>4.8246833539385324E-2</v>
      </c>
    </row>
    <row r="5" spans="1:13" x14ac:dyDescent="0.35">
      <c r="A5" s="1">
        <v>43252</v>
      </c>
      <c r="B5">
        <v>2.76</v>
      </c>
      <c r="C5">
        <v>4.5</v>
      </c>
      <c r="D5">
        <v>2.54</v>
      </c>
      <c r="E5">
        <v>2.73</v>
      </c>
      <c r="F5">
        <v>2.73</v>
      </c>
      <c r="G5">
        <v>37494500</v>
      </c>
      <c r="I5" s="2">
        <f t="shared" si="0"/>
        <v>-1.0869565217391242E-2</v>
      </c>
      <c r="J5" s="2">
        <f t="shared" si="1"/>
        <v>-1.0929070532190206E-2</v>
      </c>
    </row>
    <row r="6" spans="1:13" x14ac:dyDescent="0.35">
      <c r="A6" s="1">
        <v>43282</v>
      </c>
      <c r="B6">
        <v>2.73</v>
      </c>
      <c r="C6">
        <v>2.87</v>
      </c>
      <c r="D6">
        <v>2.3849999999999998</v>
      </c>
      <c r="E6">
        <v>2.4900000000000002</v>
      </c>
      <c r="F6">
        <v>2.4900000000000002</v>
      </c>
      <c r="G6">
        <v>2918200</v>
      </c>
      <c r="I6" s="2">
        <f t="shared" si="0"/>
        <v>-8.7912087912087822E-2</v>
      </c>
      <c r="J6" s="2">
        <f t="shared" si="1"/>
        <v>-9.2018898720252013E-2</v>
      </c>
    </row>
    <row r="7" spans="1:13" x14ac:dyDescent="0.35">
      <c r="A7" s="1">
        <v>43313</v>
      </c>
      <c r="B7">
        <v>2.5099999999999998</v>
      </c>
      <c r="C7">
        <v>2.58</v>
      </c>
      <c r="D7">
        <v>2.29</v>
      </c>
      <c r="E7">
        <v>2.56</v>
      </c>
      <c r="F7">
        <v>2.56</v>
      </c>
      <c r="G7">
        <v>2931600</v>
      </c>
      <c r="I7" s="2">
        <f t="shared" si="0"/>
        <v>2.8112449799196693E-2</v>
      </c>
      <c r="J7" s="2">
        <f t="shared" si="1"/>
        <v>2.7724548014854768E-2</v>
      </c>
    </row>
    <row r="8" spans="1:13" x14ac:dyDescent="0.35">
      <c r="A8" s="1">
        <v>43344</v>
      </c>
      <c r="B8">
        <v>2.58</v>
      </c>
      <c r="C8">
        <v>2.597</v>
      </c>
      <c r="D8">
        <v>2.2999999999999998</v>
      </c>
      <c r="E8">
        <v>2.36</v>
      </c>
      <c r="F8">
        <v>2.36</v>
      </c>
      <c r="G8">
        <v>1961000</v>
      </c>
      <c r="I8" s="2">
        <f t="shared" si="0"/>
        <v>-7.8125000000000111E-2</v>
      </c>
      <c r="J8" s="2">
        <f t="shared" si="1"/>
        <v>-8.1345639453952526E-2</v>
      </c>
    </row>
    <row r="9" spans="1:13" x14ac:dyDescent="0.35">
      <c r="A9" s="1">
        <v>43374</v>
      </c>
      <c r="B9">
        <v>2.36</v>
      </c>
      <c r="C9">
        <v>2.57</v>
      </c>
      <c r="D9">
        <v>2.16</v>
      </c>
      <c r="E9">
        <v>2.2599999999999998</v>
      </c>
      <c r="F9">
        <v>2.2599999999999998</v>
      </c>
      <c r="G9">
        <v>2496800</v>
      </c>
      <c r="I9" s="2">
        <f t="shared" si="0"/>
        <v>-4.2372881355932202E-2</v>
      </c>
      <c r="J9" s="2">
        <f t="shared" si="1"/>
        <v>-4.3296805753324188E-2</v>
      </c>
    </row>
    <row r="10" spans="1:13" x14ac:dyDescent="0.35">
      <c r="A10" s="1">
        <v>43405</v>
      </c>
      <c r="B10">
        <v>2.27</v>
      </c>
      <c r="C10">
        <v>2.319</v>
      </c>
      <c r="D10">
        <v>1.75</v>
      </c>
      <c r="E10">
        <v>1.86</v>
      </c>
      <c r="F10">
        <v>1.86</v>
      </c>
      <c r="G10">
        <v>2935600</v>
      </c>
      <c r="I10" s="2">
        <f t="shared" si="0"/>
        <v>-0.17699115044247771</v>
      </c>
      <c r="J10" s="2">
        <f t="shared" si="1"/>
        <v>-0.19478832555908443</v>
      </c>
    </row>
    <row r="11" spans="1:13" x14ac:dyDescent="0.35">
      <c r="A11" s="1">
        <v>43435</v>
      </c>
      <c r="B11">
        <v>1.85</v>
      </c>
      <c r="C11">
        <v>1.87</v>
      </c>
      <c r="D11">
        <v>1.02</v>
      </c>
      <c r="E11">
        <v>1.2</v>
      </c>
      <c r="F11">
        <v>1.2</v>
      </c>
      <c r="G11">
        <v>6658900</v>
      </c>
      <c r="I11" s="2">
        <f t="shared" si="0"/>
        <v>-0.35483870967741937</v>
      </c>
      <c r="J11" s="2">
        <f t="shared" si="1"/>
        <v>-0.43825493093115531</v>
      </c>
    </row>
    <row r="12" spans="1:13" x14ac:dyDescent="0.35">
      <c r="A12" s="1">
        <v>43466</v>
      </c>
      <c r="B12">
        <v>1.18</v>
      </c>
      <c r="C12">
        <v>1.44</v>
      </c>
      <c r="D12">
        <v>1.1599999999999999</v>
      </c>
      <c r="E12">
        <v>1.26</v>
      </c>
      <c r="F12">
        <v>1.26</v>
      </c>
      <c r="G12">
        <v>3506800</v>
      </c>
      <c r="I12" s="2">
        <f t="shared" si="0"/>
        <v>5.0000000000000044E-2</v>
      </c>
      <c r="J12" s="2">
        <f t="shared" si="1"/>
        <v>4.8790164169432049E-2</v>
      </c>
    </row>
    <row r="13" spans="1:13" x14ac:dyDescent="0.35">
      <c r="A13" s="1">
        <v>43497</v>
      </c>
      <c r="B13">
        <v>1.26</v>
      </c>
      <c r="C13">
        <v>1.53</v>
      </c>
      <c r="D13">
        <v>1.21</v>
      </c>
      <c r="E13">
        <v>1.42</v>
      </c>
      <c r="F13">
        <v>1.42</v>
      </c>
      <c r="G13">
        <v>7295600</v>
      </c>
      <c r="I13" s="2">
        <f t="shared" si="0"/>
        <v>0.12698412698412698</v>
      </c>
      <c r="J13" s="2">
        <f t="shared" si="1"/>
        <v>0.11954515064978273</v>
      </c>
    </row>
    <row r="14" spans="1:13" x14ac:dyDescent="0.35">
      <c r="A14" s="1">
        <v>43525</v>
      </c>
      <c r="B14">
        <v>1.43</v>
      </c>
      <c r="C14">
        <v>1.63</v>
      </c>
      <c r="D14">
        <v>1.4</v>
      </c>
      <c r="E14">
        <v>1.41</v>
      </c>
      <c r="F14">
        <v>1.41</v>
      </c>
      <c r="G14">
        <v>4260900</v>
      </c>
      <c r="I14" s="2">
        <f t="shared" si="0"/>
        <v>-7.0422535211267512E-3</v>
      </c>
      <c r="J14" s="2">
        <f t="shared" si="1"/>
        <v>-7.067167223092443E-3</v>
      </c>
    </row>
    <row r="15" spans="1:13" x14ac:dyDescent="0.35">
      <c r="A15" s="1">
        <v>43556</v>
      </c>
      <c r="B15">
        <v>1.43</v>
      </c>
      <c r="C15">
        <v>1.54</v>
      </c>
      <c r="D15">
        <v>1.33</v>
      </c>
      <c r="E15">
        <v>1.38</v>
      </c>
      <c r="F15">
        <v>1.38</v>
      </c>
      <c r="G15">
        <v>4077900</v>
      </c>
      <c r="I15" s="2">
        <f t="shared" si="0"/>
        <v>-2.1276595744680882E-2</v>
      </c>
      <c r="J15" s="2">
        <f t="shared" si="1"/>
        <v>-2.1506205220963619E-2</v>
      </c>
    </row>
    <row r="16" spans="1:13" x14ac:dyDescent="0.35">
      <c r="A16" s="1">
        <v>43586</v>
      </c>
      <c r="B16">
        <v>1.38</v>
      </c>
      <c r="C16">
        <v>1.54</v>
      </c>
      <c r="D16">
        <v>1.28</v>
      </c>
      <c r="E16">
        <v>1.38</v>
      </c>
      <c r="F16">
        <v>1.38</v>
      </c>
      <c r="G16">
        <v>3918800</v>
      </c>
      <c r="I16" s="2">
        <f t="shared" si="0"/>
        <v>0</v>
      </c>
      <c r="J16" s="2">
        <f t="shared" si="1"/>
        <v>0</v>
      </c>
      <c r="M16" s="4"/>
    </row>
    <row r="17" spans="1:13" x14ac:dyDescent="0.35">
      <c r="A17" s="1">
        <v>43617</v>
      </c>
      <c r="B17">
        <v>1.37</v>
      </c>
      <c r="C17">
        <v>1.65</v>
      </c>
      <c r="D17">
        <v>1.2</v>
      </c>
      <c r="E17">
        <v>1.3</v>
      </c>
      <c r="F17">
        <v>1.3</v>
      </c>
      <c r="G17">
        <v>2252700</v>
      </c>
      <c r="I17" s="2">
        <f t="shared" si="0"/>
        <v>-5.7971014492753548E-2</v>
      </c>
      <c r="J17" s="2">
        <f t="shared" si="1"/>
        <v>-5.9719234701622194E-2</v>
      </c>
      <c r="M17" s="4"/>
    </row>
    <row r="18" spans="1:13" x14ac:dyDescent="0.35">
      <c r="A18" s="1">
        <v>43647</v>
      </c>
      <c r="B18">
        <v>1.29</v>
      </c>
      <c r="C18">
        <v>1.33</v>
      </c>
      <c r="D18">
        <v>1.1299999999999999</v>
      </c>
      <c r="E18">
        <v>1.19</v>
      </c>
      <c r="F18">
        <v>1.19</v>
      </c>
      <c r="G18">
        <v>1866200</v>
      </c>
      <c r="I18" s="2">
        <f t="shared" si="0"/>
        <v>-8.4615384615384648E-2</v>
      </c>
      <c r="J18" s="2">
        <f t="shared" si="1"/>
        <v>-8.8410957344053076E-2</v>
      </c>
    </row>
    <row r="19" spans="1:13" x14ac:dyDescent="0.35">
      <c r="A19" s="1">
        <v>43678</v>
      </c>
      <c r="B19">
        <v>1.19</v>
      </c>
      <c r="C19">
        <v>1.24</v>
      </c>
      <c r="D19">
        <v>1.07</v>
      </c>
      <c r="E19">
        <v>1.1000000000000001</v>
      </c>
      <c r="F19">
        <v>1.1000000000000001</v>
      </c>
      <c r="G19">
        <v>1535900</v>
      </c>
      <c r="I19" s="2">
        <f t="shared" si="0"/>
        <v>-7.5630252100840178E-2</v>
      </c>
      <c r="J19" s="2">
        <f t="shared" si="1"/>
        <v>-7.8643127319112993E-2</v>
      </c>
    </row>
    <row r="20" spans="1:13" x14ac:dyDescent="0.35">
      <c r="A20" s="1">
        <v>43709</v>
      </c>
      <c r="B20">
        <v>1.1100000000000001</v>
      </c>
      <c r="C20">
        <v>1.22</v>
      </c>
      <c r="D20">
        <v>1.06</v>
      </c>
      <c r="E20">
        <v>1.1200000000000001</v>
      </c>
      <c r="F20">
        <v>1.1200000000000001</v>
      </c>
      <c r="G20">
        <v>1652400</v>
      </c>
      <c r="I20" s="2">
        <f t="shared" si="0"/>
        <v>1.8181818181818299E-2</v>
      </c>
      <c r="J20" s="2">
        <f t="shared" si="1"/>
        <v>1.8018505502678431E-2</v>
      </c>
    </row>
    <row r="21" spans="1:13" x14ac:dyDescent="0.35">
      <c r="A21" s="1">
        <v>43739</v>
      </c>
      <c r="B21">
        <v>1.1100000000000001</v>
      </c>
      <c r="C21">
        <v>3.79</v>
      </c>
      <c r="D21">
        <v>0.90600000000000003</v>
      </c>
      <c r="E21">
        <v>3.28</v>
      </c>
      <c r="F21">
        <v>3.28</v>
      </c>
      <c r="G21">
        <v>65616600</v>
      </c>
      <c r="I21" s="2">
        <f t="shared" si="0"/>
        <v>1.9285714285714279</v>
      </c>
      <c r="J21" s="2">
        <f t="shared" si="1"/>
        <v>1.0745147370890489</v>
      </c>
    </row>
    <row r="22" spans="1:13" x14ac:dyDescent="0.35">
      <c r="A22" s="1">
        <v>43770</v>
      </c>
      <c r="B22">
        <v>3.4</v>
      </c>
      <c r="C22">
        <v>4.3600000000000003</v>
      </c>
      <c r="D22">
        <v>2.9</v>
      </c>
      <c r="E22">
        <v>3.38</v>
      </c>
      <c r="F22">
        <v>3.38</v>
      </c>
      <c r="G22">
        <v>27890800</v>
      </c>
      <c r="I22" s="2">
        <f t="shared" si="0"/>
        <v>3.0487804878048808E-2</v>
      </c>
      <c r="J22" s="2">
        <f t="shared" si="1"/>
        <v>3.0032287098875076E-2</v>
      </c>
    </row>
    <row r="23" spans="1:13" x14ac:dyDescent="0.35">
      <c r="A23" s="1">
        <v>43800</v>
      </c>
      <c r="B23">
        <v>3.35</v>
      </c>
      <c r="C23">
        <v>8.9700000000000006</v>
      </c>
      <c r="D23">
        <v>3.31</v>
      </c>
      <c r="E23">
        <v>8.58</v>
      </c>
      <c r="F23">
        <v>8.58</v>
      </c>
      <c r="G23">
        <v>32127000</v>
      </c>
      <c r="I23" s="2">
        <f t="shared" si="0"/>
        <v>1.5384615384615388</v>
      </c>
      <c r="J23" s="2">
        <f t="shared" si="1"/>
        <v>0.9315582040049436</v>
      </c>
    </row>
    <row r="24" spans="1:13" x14ac:dyDescent="0.35">
      <c r="A24" s="1">
        <v>43831</v>
      </c>
      <c r="B24">
        <v>8.75</v>
      </c>
      <c r="C24">
        <v>8.7899999999999991</v>
      </c>
      <c r="D24">
        <v>6.37</v>
      </c>
      <c r="E24">
        <v>6.64</v>
      </c>
      <c r="F24">
        <v>6.64</v>
      </c>
      <c r="G24">
        <v>12926900</v>
      </c>
      <c r="I24" s="2">
        <f t="shared" si="0"/>
        <v>-0.22610722610722611</v>
      </c>
      <c r="J24" s="2">
        <f t="shared" si="1"/>
        <v>-0.25632195001152841</v>
      </c>
      <c r="M24" s="4"/>
    </row>
    <row r="25" spans="1:13" x14ac:dyDescent="0.35">
      <c r="A25" s="1">
        <v>43862</v>
      </c>
      <c r="B25">
        <v>6.64</v>
      </c>
      <c r="C25">
        <v>7.44</v>
      </c>
      <c r="D25">
        <v>5</v>
      </c>
      <c r="E25">
        <v>5.4349999999999996</v>
      </c>
      <c r="F25">
        <v>5.4349999999999996</v>
      </c>
      <c r="G25">
        <v>9014500</v>
      </c>
      <c r="I25" s="2">
        <f t="shared" si="0"/>
        <v>-0.18147590361445787</v>
      </c>
      <c r="J25" s="2">
        <f t="shared" si="1"/>
        <v>-0.20025244291516975</v>
      </c>
      <c r="M25" s="4"/>
    </row>
    <row r="26" spans="1:13" x14ac:dyDescent="0.35">
      <c r="A26" s="1">
        <v>43891</v>
      </c>
      <c r="B26">
        <v>5.49</v>
      </c>
      <c r="C26">
        <v>5.75</v>
      </c>
      <c r="D26">
        <v>2.64</v>
      </c>
      <c r="E26">
        <v>3.44</v>
      </c>
      <c r="F26">
        <v>3.44</v>
      </c>
      <c r="G26">
        <v>9495700</v>
      </c>
      <c r="I26" s="2">
        <f t="shared" si="0"/>
        <v>-0.36706531738730452</v>
      </c>
      <c r="J26" s="2">
        <f t="shared" si="1"/>
        <v>-0.4573880491878658</v>
      </c>
    </row>
    <row r="27" spans="1:13" x14ac:dyDescent="0.35">
      <c r="A27" s="1">
        <v>43922</v>
      </c>
      <c r="B27">
        <v>3.29</v>
      </c>
      <c r="C27">
        <v>4.32</v>
      </c>
      <c r="D27">
        <v>3.03</v>
      </c>
      <c r="E27">
        <v>3.88</v>
      </c>
      <c r="F27">
        <v>3.88</v>
      </c>
      <c r="G27">
        <v>7478200</v>
      </c>
      <c r="I27" s="2">
        <f t="shared" si="0"/>
        <v>0.12790697674418605</v>
      </c>
      <c r="J27" s="2">
        <f t="shared" si="1"/>
        <v>0.12036368224987509</v>
      </c>
    </row>
    <row r="28" spans="1:13" x14ac:dyDescent="0.35">
      <c r="A28" s="1">
        <v>43952</v>
      </c>
      <c r="B28">
        <v>3.94</v>
      </c>
      <c r="C28">
        <v>5.17</v>
      </c>
      <c r="D28">
        <v>3.51</v>
      </c>
      <c r="E28">
        <v>4.01</v>
      </c>
      <c r="F28">
        <v>4.01</v>
      </c>
      <c r="G28">
        <v>10133400</v>
      </c>
      <c r="I28" s="2">
        <f t="shared" si="0"/>
        <v>3.3505154639175139E-2</v>
      </c>
      <c r="J28" s="2">
        <f t="shared" si="1"/>
        <v>3.295608768329563E-2</v>
      </c>
    </row>
    <row r="29" spans="1:13" x14ac:dyDescent="0.35">
      <c r="A29" s="1">
        <v>43983</v>
      </c>
      <c r="B29">
        <v>4.03</v>
      </c>
      <c r="C29">
        <v>6.8</v>
      </c>
      <c r="D29">
        <v>3.72</v>
      </c>
      <c r="E29">
        <v>5.0999999999999996</v>
      </c>
      <c r="F29">
        <v>5.0999999999999996</v>
      </c>
      <c r="G29">
        <v>46682200</v>
      </c>
      <c r="I29" s="2">
        <f t="shared" si="0"/>
        <v>0.27182044887780554</v>
      </c>
      <c r="J29" s="2">
        <f t="shared" si="1"/>
        <v>0.24044929841180232</v>
      </c>
    </row>
    <row r="30" spans="1:13" x14ac:dyDescent="0.35">
      <c r="A30" s="1">
        <v>44013</v>
      </c>
      <c r="B30">
        <v>5.09</v>
      </c>
      <c r="C30">
        <v>5.47</v>
      </c>
      <c r="D30">
        <v>3.97</v>
      </c>
      <c r="E30">
        <v>4.01</v>
      </c>
      <c r="F30">
        <v>4.01</v>
      </c>
      <c r="G30">
        <v>15636200</v>
      </c>
      <c r="I30" s="2">
        <f t="shared" si="0"/>
        <v>-0.21372549019607845</v>
      </c>
      <c r="J30" s="2">
        <f t="shared" si="1"/>
        <v>-0.24044929841180229</v>
      </c>
    </row>
    <row r="31" spans="1:13" x14ac:dyDescent="0.35">
      <c r="A31" s="1">
        <v>44044</v>
      </c>
      <c r="B31">
        <v>4.01</v>
      </c>
      <c r="C31">
        <v>5.28</v>
      </c>
      <c r="D31">
        <v>4.01</v>
      </c>
      <c r="E31">
        <v>4.49</v>
      </c>
      <c r="F31">
        <v>4.49</v>
      </c>
      <c r="G31">
        <v>12298200</v>
      </c>
      <c r="I31" s="2">
        <f t="shared" si="0"/>
        <v>0.1197007481296759</v>
      </c>
      <c r="J31" s="2">
        <f t="shared" si="1"/>
        <v>0.11306146043568518</v>
      </c>
    </row>
    <row r="32" spans="1:13" x14ac:dyDescent="0.35">
      <c r="A32" s="1">
        <v>44075</v>
      </c>
      <c r="B32">
        <v>4.57</v>
      </c>
      <c r="C32">
        <v>6.37</v>
      </c>
      <c r="D32">
        <v>4.22</v>
      </c>
      <c r="E32">
        <v>5.64</v>
      </c>
      <c r="F32">
        <v>5.64</v>
      </c>
      <c r="G32">
        <v>24203100</v>
      </c>
      <c r="I32" s="2">
        <f t="shared" si="0"/>
        <v>0.25612472160356337</v>
      </c>
      <c r="J32" s="2">
        <f t="shared" si="1"/>
        <v>0.22803136375580452</v>
      </c>
    </row>
    <row r="33" spans="1:10" x14ac:dyDescent="0.35">
      <c r="A33" s="1">
        <v>44105</v>
      </c>
      <c r="B33">
        <v>5.65</v>
      </c>
      <c r="C33">
        <v>6.61</v>
      </c>
      <c r="D33">
        <v>5.43</v>
      </c>
      <c r="E33">
        <v>5.92</v>
      </c>
      <c r="F33">
        <v>5.92</v>
      </c>
      <c r="G33">
        <v>20051200</v>
      </c>
      <c r="I33" s="2">
        <f t="shared" si="0"/>
        <v>4.9645390070921946E-2</v>
      </c>
      <c r="J33" s="2">
        <f t="shared" si="1"/>
        <v>4.8452383385946748E-2</v>
      </c>
    </row>
    <row r="34" spans="1:10" x14ac:dyDescent="0.35">
      <c r="A34" s="1">
        <v>44136</v>
      </c>
      <c r="B34">
        <v>5.87</v>
      </c>
      <c r="C34">
        <v>6.86</v>
      </c>
      <c r="D34">
        <v>5.41</v>
      </c>
      <c r="E34">
        <v>6.82</v>
      </c>
      <c r="F34">
        <v>6.82</v>
      </c>
      <c r="G34">
        <v>13098500</v>
      </c>
      <c r="I34" s="2">
        <f t="shared" si="0"/>
        <v>0.1520270270270272</v>
      </c>
      <c r="J34" s="2">
        <f t="shared" si="1"/>
        <v>0.14152302295945657</v>
      </c>
    </row>
    <row r="35" spans="1:10" x14ac:dyDescent="0.35">
      <c r="A35" s="1">
        <v>44166</v>
      </c>
      <c r="B35">
        <v>6.98</v>
      </c>
      <c r="C35">
        <v>7.98</v>
      </c>
      <c r="D35">
        <v>6.28</v>
      </c>
      <c r="E35">
        <v>6.91</v>
      </c>
      <c r="F35">
        <v>6.91</v>
      </c>
      <c r="G35">
        <v>21630200</v>
      </c>
      <c r="I35" s="2">
        <f t="shared" si="0"/>
        <v>1.3196480938416411E-2</v>
      </c>
      <c r="J35" s="2">
        <f t="shared" si="1"/>
        <v>1.3110165924207785E-2</v>
      </c>
    </row>
    <row r="36" spans="1:10" x14ac:dyDescent="0.35">
      <c r="A36" s="1">
        <v>44197</v>
      </c>
      <c r="B36">
        <v>7</v>
      </c>
      <c r="C36">
        <v>7.01</v>
      </c>
      <c r="D36">
        <v>4.96</v>
      </c>
      <c r="E36">
        <v>5.26</v>
      </c>
      <c r="F36">
        <v>5.26</v>
      </c>
      <c r="G36">
        <v>15400000</v>
      </c>
      <c r="I36" s="2">
        <f t="shared" si="0"/>
        <v>-0.23878437047756884</v>
      </c>
      <c r="J36" s="2">
        <f t="shared" si="1"/>
        <v>-0.27283861102996015</v>
      </c>
    </row>
    <row r="37" spans="1:10" x14ac:dyDescent="0.35">
      <c r="A37" s="1">
        <v>44228</v>
      </c>
      <c r="B37">
        <v>5.29</v>
      </c>
      <c r="C37">
        <v>6.57</v>
      </c>
      <c r="D37">
        <v>5.28</v>
      </c>
      <c r="E37">
        <v>6.14</v>
      </c>
      <c r="F37">
        <v>6.14</v>
      </c>
      <c r="G37">
        <v>10775600</v>
      </c>
      <c r="I37" s="2">
        <f t="shared" si="0"/>
        <v>0.16730038022813676</v>
      </c>
      <c r="J37" s="2">
        <f t="shared" si="1"/>
        <v>0.1546937154094325</v>
      </c>
    </row>
    <row r="38" spans="1:10" x14ac:dyDescent="0.35">
      <c r="A38" s="1">
        <v>44256</v>
      </c>
      <c r="B38">
        <v>6.28</v>
      </c>
      <c r="C38">
        <v>6.78</v>
      </c>
      <c r="D38">
        <v>5.4850000000000003</v>
      </c>
      <c r="E38">
        <v>6.18</v>
      </c>
      <c r="F38">
        <v>6.18</v>
      </c>
      <c r="G38">
        <v>12906200</v>
      </c>
      <c r="I38" s="2">
        <f t="shared" si="0"/>
        <v>6.514657980456029E-3</v>
      </c>
      <c r="J38" s="2">
        <f t="shared" si="1"/>
        <v>6.4935293105483115E-3</v>
      </c>
    </row>
    <row r="39" spans="1:10" x14ac:dyDescent="0.35">
      <c r="A39" s="1">
        <v>44287</v>
      </c>
      <c r="B39">
        <v>6.28</v>
      </c>
      <c r="C39">
        <v>7.16</v>
      </c>
      <c r="D39">
        <v>5.62</v>
      </c>
      <c r="E39">
        <v>7</v>
      </c>
      <c r="F39">
        <v>7</v>
      </c>
      <c r="G39">
        <v>8057600</v>
      </c>
      <c r="I39" s="2">
        <f t="shared" si="0"/>
        <v>0.13268608414239491</v>
      </c>
      <c r="J39" s="2">
        <f t="shared" si="1"/>
        <v>0.12459187758571398</v>
      </c>
    </row>
    <row r="40" spans="1:10" x14ac:dyDescent="0.35">
      <c r="A40" s="1">
        <v>44317</v>
      </c>
      <c r="B40">
        <v>7.1</v>
      </c>
      <c r="C40">
        <v>7.4</v>
      </c>
      <c r="D40">
        <v>6.27</v>
      </c>
      <c r="E40">
        <v>7.07</v>
      </c>
      <c r="F40">
        <v>7.07</v>
      </c>
      <c r="G40">
        <v>14940000</v>
      </c>
      <c r="I40" s="2">
        <f t="shared" si="0"/>
        <v>1.0000000000000009E-2</v>
      </c>
      <c r="J40" s="2">
        <f t="shared" si="1"/>
        <v>9.950330853168092E-3</v>
      </c>
    </row>
    <row r="41" spans="1:10" x14ac:dyDescent="0.35">
      <c r="A41" s="1">
        <v>44348</v>
      </c>
      <c r="B41">
        <v>7.1</v>
      </c>
      <c r="C41">
        <v>7.1</v>
      </c>
      <c r="D41">
        <v>5.72</v>
      </c>
      <c r="E41">
        <v>6.31</v>
      </c>
      <c r="F41">
        <v>6.31</v>
      </c>
      <c r="G41">
        <v>24523200</v>
      </c>
      <c r="I41" s="2">
        <f t="shared" si="0"/>
        <v>-0.10749646393210754</v>
      </c>
      <c r="J41" s="2">
        <f t="shared" si="1"/>
        <v>-0.11372480335535966</v>
      </c>
    </row>
    <row r="42" spans="1:10" x14ac:dyDescent="0.35">
      <c r="A42" s="1">
        <v>44378</v>
      </c>
      <c r="B42">
        <v>6.3</v>
      </c>
      <c r="C42">
        <v>10.25</v>
      </c>
      <c r="D42">
        <v>6.3</v>
      </c>
      <c r="E42">
        <v>8.6300000000000008</v>
      </c>
      <c r="F42">
        <v>8.6300000000000008</v>
      </c>
      <c r="G42">
        <v>67962700</v>
      </c>
      <c r="I42" s="2">
        <f t="shared" si="0"/>
        <v>0.3676703645007926</v>
      </c>
      <c r="J42" s="2">
        <f t="shared" si="1"/>
        <v>0.31310882854221495</v>
      </c>
    </row>
    <row r="43" spans="1:10" x14ac:dyDescent="0.35">
      <c r="A43" s="1">
        <v>44409</v>
      </c>
      <c r="B43">
        <v>8.66</v>
      </c>
      <c r="C43">
        <v>10.8</v>
      </c>
      <c r="D43">
        <v>8.4499999999999993</v>
      </c>
      <c r="E43">
        <v>10.57</v>
      </c>
      <c r="F43">
        <v>10.57</v>
      </c>
      <c r="G43">
        <v>27655400</v>
      </c>
      <c r="I43" s="2">
        <f t="shared" si="0"/>
        <v>0.22479721900347616</v>
      </c>
      <c r="J43" s="2">
        <f t="shared" si="1"/>
        <v>0.20277529478680961</v>
      </c>
    </row>
    <row r="44" spans="1:10" x14ac:dyDescent="0.35">
      <c r="A44" s="1">
        <v>44440</v>
      </c>
      <c r="B44">
        <v>10.64</v>
      </c>
      <c r="C44">
        <v>18.010000000000002</v>
      </c>
      <c r="D44">
        <v>8.3699999999999992</v>
      </c>
      <c r="E44">
        <v>16.239999999999998</v>
      </c>
      <c r="F44">
        <v>16.239999999999998</v>
      </c>
      <c r="G44">
        <v>266843700</v>
      </c>
      <c r="I44" s="2">
        <f t="shared" si="0"/>
        <v>0.5364238410596025</v>
      </c>
      <c r="J44" s="2">
        <f t="shared" si="1"/>
        <v>0.42945753485138555</v>
      </c>
    </row>
    <row r="45" spans="1:10" x14ac:dyDescent="0.35">
      <c r="A45" s="1">
        <v>44470</v>
      </c>
      <c r="B45">
        <v>16.309999000000001</v>
      </c>
      <c r="C45">
        <v>18.850000000000001</v>
      </c>
      <c r="D45">
        <v>15.52</v>
      </c>
      <c r="E45">
        <v>17.700001</v>
      </c>
      <c r="F45">
        <v>17.700001</v>
      </c>
      <c r="G45">
        <v>27128500</v>
      </c>
      <c r="I45" s="2">
        <f t="shared" si="0"/>
        <v>8.9901539408867137E-2</v>
      </c>
      <c r="J45" s="2">
        <f t="shared" si="1"/>
        <v>8.6087361343425248E-2</v>
      </c>
    </row>
    <row r="46" spans="1:10" x14ac:dyDescent="0.35">
      <c r="A46" s="1">
        <v>44501</v>
      </c>
      <c r="B46">
        <v>17.799999</v>
      </c>
      <c r="C46">
        <v>19.32</v>
      </c>
      <c r="D46">
        <v>14.47</v>
      </c>
      <c r="E46">
        <v>14.62</v>
      </c>
      <c r="F46">
        <v>14.62</v>
      </c>
      <c r="G46">
        <v>25291200</v>
      </c>
      <c r="I46" s="2">
        <f t="shared" si="0"/>
        <v>-0.17401134610105395</v>
      </c>
      <c r="J46" s="2">
        <f t="shared" si="1"/>
        <v>-0.19117424175532463</v>
      </c>
    </row>
    <row r="47" spans="1:10" x14ac:dyDescent="0.35">
      <c r="A47" s="1">
        <v>44531</v>
      </c>
      <c r="B47">
        <v>14.81</v>
      </c>
      <c r="C47">
        <v>17.100000000000001</v>
      </c>
      <c r="D47">
        <v>13.33</v>
      </c>
      <c r="E47">
        <v>16.719999000000001</v>
      </c>
      <c r="F47">
        <v>16.719999000000001</v>
      </c>
      <c r="G47">
        <v>30760800</v>
      </c>
      <c r="I47" s="2">
        <f t="shared" si="0"/>
        <v>0.14363878248974027</v>
      </c>
      <c r="J47" s="2">
        <f t="shared" si="1"/>
        <v>0.13421509352630906</v>
      </c>
    </row>
    <row r="48" spans="1:10" x14ac:dyDescent="0.35">
      <c r="A48" s="1">
        <v>44562</v>
      </c>
      <c r="B48">
        <v>16.77</v>
      </c>
      <c r="C48">
        <v>16.829999999999998</v>
      </c>
      <c r="D48">
        <v>11.61</v>
      </c>
      <c r="E48">
        <v>13.94</v>
      </c>
      <c r="F48">
        <v>13.94</v>
      </c>
      <c r="G48">
        <v>24771100</v>
      </c>
      <c r="I48" s="2">
        <f t="shared" si="0"/>
        <v>-0.1662678927193717</v>
      </c>
      <c r="J48" s="2">
        <f t="shared" si="1"/>
        <v>-0.18184314251556366</v>
      </c>
    </row>
    <row r="49" spans="1:10" x14ac:dyDescent="0.35">
      <c r="A49" s="1">
        <v>44593</v>
      </c>
      <c r="B49">
        <v>13.9</v>
      </c>
      <c r="C49">
        <v>16.639999</v>
      </c>
      <c r="D49">
        <v>13</v>
      </c>
      <c r="E49">
        <v>16.040001</v>
      </c>
      <c r="F49">
        <v>16.040001</v>
      </c>
      <c r="G49">
        <v>30710000</v>
      </c>
      <c r="I49" s="2">
        <f t="shared" si="0"/>
        <v>0.15064569583931142</v>
      </c>
      <c r="J49" s="2">
        <f t="shared" si="1"/>
        <v>0.14032325945012838</v>
      </c>
    </row>
    <row r="50" spans="1:10" x14ac:dyDescent="0.35">
      <c r="A50" s="1">
        <v>44621</v>
      </c>
      <c r="B50">
        <v>16.059999000000001</v>
      </c>
      <c r="C50">
        <v>17.370000999999998</v>
      </c>
      <c r="D50">
        <v>13.69</v>
      </c>
      <c r="E50">
        <v>16.829999999999998</v>
      </c>
      <c r="F50">
        <v>16.829999999999998</v>
      </c>
      <c r="G50">
        <v>34296000</v>
      </c>
      <c r="I50" s="2">
        <f t="shared" si="0"/>
        <v>4.9251804909488328E-2</v>
      </c>
      <c r="J50" s="2">
        <f t="shared" si="1"/>
        <v>4.8077343420208356E-2</v>
      </c>
    </row>
    <row r="51" spans="1:10" x14ac:dyDescent="0.35">
      <c r="A51" s="1">
        <v>44652</v>
      </c>
      <c r="B51">
        <v>16.860001</v>
      </c>
      <c r="C51">
        <v>19.344999000000001</v>
      </c>
      <c r="D51">
        <v>13.154999999999999</v>
      </c>
      <c r="E51">
        <v>13.85</v>
      </c>
      <c r="F51">
        <v>13.85</v>
      </c>
      <c r="G51">
        <v>32346100</v>
      </c>
      <c r="I51" s="2">
        <f t="shared" si="0"/>
        <v>-0.17706476530005932</v>
      </c>
      <c r="J51" s="2">
        <f t="shared" si="1"/>
        <v>-0.19487777556936703</v>
      </c>
    </row>
    <row r="52" spans="1:10" x14ac:dyDescent="0.35">
      <c r="A52" s="1">
        <v>44682</v>
      </c>
      <c r="B52">
        <v>13.77</v>
      </c>
      <c r="C52">
        <v>14.97</v>
      </c>
      <c r="D52">
        <v>9.5299999999999994</v>
      </c>
      <c r="E52">
        <v>10.44</v>
      </c>
      <c r="F52">
        <v>10.44</v>
      </c>
      <c r="G52">
        <v>51134800</v>
      </c>
      <c r="I52" s="2">
        <f t="shared" si="0"/>
        <v>-0.2462093862815885</v>
      </c>
      <c r="J52" s="2">
        <f t="shared" si="1"/>
        <v>-0.28264065017885492</v>
      </c>
    </row>
    <row r="53" spans="1:10" x14ac:dyDescent="0.35">
      <c r="A53" s="1">
        <v>44713</v>
      </c>
      <c r="B53">
        <v>10.52</v>
      </c>
      <c r="C53">
        <v>11.54</v>
      </c>
      <c r="D53">
        <v>8.85</v>
      </c>
      <c r="E53">
        <v>9.6199999999999992</v>
      </c>
      <c r="F53">
        <v>9.6199999999999992</v>
      </c>
      <c r="G53">
        <v>44193800</v>
      </c>
      <c r="I53" s="2">
        <f t="shared" si="0"/>
        <v>-7.8544061302681989E-2</v>
      </c>
      <c r="J53" s="2">
        <f t="shared" si="1"/>
        <v>-8.1800317776877532E-2</v>
      </c>
    </row>
    <row r="54" spans="1:10" x14ac:dyDescent="0.35">
      <c r="A54" s="1">
        <v>44743</v>
      </c>
      <c r="B54">
        <v>9.64</v>
      </c>
      <c r="C54">
        <v>12.817</v>
      </c>
      <c r="D54">
        <v>8.9499999999999993</v>
      </c>
      <c r="E54">
        <v>10.69</v>
      </c>
      <c r="F54">
        <v>10.69</v>
      </c>
      <c r="G54">
        <v>37585500</v>
      </c>
      <c r="I54" s="2">
        <f t="shared" si="0"/>
        <v>0.11122661122661137</v>
      </c>
      <c r="J54" s="2">
        <f t="shared" si="1"/>
        <v>0.10546446035933886</v>
      </c>
    </row>
    <row r="55" spans="1:10" x14ac:dyDescent="0.35">
      <c r="A55" s="1">
        <v>44774</v>
      </c>
      <c r="B55">
        <v>10.59</v>
      </c>
      <c r="C55">
        <v>14.175000000000001</v>
      </c>
      <c r="D55">
        <v>9.5299999999999994</v>
      </c>
      <c r="E55">
        <v>9.84</v>
      </c>
      <c r="F55">
        <v>9.84</v>
      </c>
      <c r="G55">
        <v>50200600</v>
      </c>
      <c r="I55" s="2">
        <f t="shared" si="0"/>
        <v>-7.9513564078578125E-2</v>
      </c>
      <c r="J55" s="2">
        <f t="shared" si="1"/>
        <v>-8.2853013972791822E-2</v>
      </c>
    </row>
    <row r="56" spans="1:10" x14ac:dyDescent="0.35">
      <c r="A56" s="1">
        <v>44805</v>
      </c>
      <c r="B56">
        <v>9.75</v>
      </c>
      <c r="C56">
        <v>20.99</v>
      </c>
      <c r="D56">
        <v>9.39</v>
      </c>
      <c r="E56">
        <v>17.940000999999999</v>
      </c>
      <c r="F56">
        <v>17.940000999999999</v>
      </c>
      <c r="G56">
        <v>272510800</v>
      </c>
      <c r="I56" s="2">
        <f t="shared" si="0"/>
        <v>0.82317083333333319</v>
      </c>
      <c r="J56" s="2">
        <f t="shared" si="1"/>
        <v>0.60057720130784642</v>
      </c>
    </row>
    <row r="57" spans="1:10" x14ac:dyDescent="0.35">
      <c r="A57" s="1">
        <v>44835</v>
      </c>
      <c r="B57">
        <v>18.75</v>
      </c>
      <c r="C57">
        <v>24.33</v>
      </c>
      <c r="D57">
        <v>17.700001</v>
      </c>
      <c r="E57">
        <v>23.92</v>
      </c>
      <c r="F57">
        <v>23.92</v>
      </c>
      <c r="G57">
        <v>60180200</v>
      </c>
      <c r="I57" s="2">
        <f t="shared" si="0"/>
        <v>0.33333325901152411</v>
      </c>
      <c r="J57" s="2">
        <f t="shared" si="1"/>
        <v>0.28768201671042243</v>
      </c>
    </row>
    <row r="58" spans="1:10" x14ac:dyDescent="0.35">
      <c r="A58" s="1">
        <v>44866</v>
      </c>
      <c r="B58">
        <v>24.07</v>
      </c>
      <c r="C58">
        <v>24.23</v>
      </c>
      <c r="D58">
        <v>16.670000000000002</v>
      </c>
      <c r="E58">
        <v>23.620000999999998</v>
      </c>
      <c r="F58">
        <v>23.620000999999998</v>
      </c>
      <c r="G58">
        <v>68372200</v>
      </c>
      <c r="I58" s="2">
        <f t="shared" si="0"/>
        <v>-1.2541764214046958E-2</v>
      </c>
      <c r="J58" s="2">
        <f t="shared" si="1"/>
        <v>-1.2621075976213232E-2</v>
      </c>
    </row>
    <row r="59" spans="1:10" x14ac:dyDescent="0.35">
      <c r="A59" s="1">
        <v>44896</v>
      </c>
      <c r="B59">
        <v>23.799999</v>
      </c>
      <c r="C59">
        <v>23.84</v>
      </c>
      <c r="D59">
        <v>20.049999</v>
      </c>
      <c r="E59">
        <v>21.41</v>
      </c>
      <c r="F59">
        <v>21.41</v>
      </c>
      <c r="G59">
        <v>52957800</v>
      </c>
      <c r="I59" s="2">
        <f t="shared" si="0"/>
        <v>-9.3564813989635232E-2</v>
      </c>
      <c r="J59" s="2">
        <f t="shared" si="1"/>
        <v>-9.8235750504626379E-2</v>
      </c>
    </row>
    <row r="60" spans="1:10" x14ac:dyDescent="0.35">
      <c r="A60" s="1">
        <v>44927</v>
      </c>
      <c r="B60">
        <v>21.01</v>
      </c>
      <c r="C60">
        <v>23.219999000000001</v>
      </c>
      <c r="D60">
        <v>18.25</v>
      </c>
      <c r="E60">
        <v>23.1</v>
      </c>
      <c r="F60">
        <v>23.1</v>
      </c>
      <c r="G60">
        <v>34284900</v>
      </c>
      <c r="I60" s="2">
        <f t="shared" si="0"/>
        <v>7.893507706679137E-2</v>
      </c>
      <c r="J60" s="2">
        <f t="shared" si="1"/>
        <v>7.5974514926156575E-2</v>
      </c>
    </row>
    <row r="61" spans="1:10" x14ac:dyDescent="0.35">
      <c r="A61" s="1">
        <v>44958</v>
      </c>
      <c r="B61">
        <v>23.08</v>
      </c>
      <c r="C61">
        <v>26.35</v>
      </c>
      <c r="D61">
        <v>18.274999999999999</v>
      </c>
      <c r="E61">
        <v>20.780000999999999</v>
      </c>
      <c r="F61">
        <v>20.780000999999999</v>
      </c>
      <c r="G61">
        <v>60275800</v>
      </c>
      <c r="I61" s="2">
        <f t="shared" si="0"/>
        <v>-0.10043285714285721</v>
      </c>
      <c r="J61" s="2">
        <f t="shared" si="1"/>
        <v>-0.10584158373347238</v>
      </c>
    </row>
    <row r="62" spans="1:10" x14ac:dyDescent="0.35">
      <c r="A62" s="1">
        <v>44986</v>
      </c>
      <c r="B62">
        <v>22</v>
      </c>
      <c r="C62">
        <v>25.309999000000001</v>
      </c>
      <c r="D62">
        <v>21.66</v>
      </c>
      <c r="E62">
        <v>23.83</v>
      </c>
      <c r="F62">
        <v>23.83</v>
      </c>
      <c r="G62">
        <v>17387500</v>
      </c>
      <c r="I62" s="2"/>
      <c r="J62" s="2"/>
    </row>
    <row r="63" spans="1:10" x14ac:dyDescent="0.35">
      <c r="A63" s="1"/>
      <c r="I63" s="2"/>
      <c r="J63" s="2"/>
    </row>
    <row r="64" spans="1:10" x14ac:dyDescent="0.35">
      <c r="A64" s="1"/>
      <c r="I64" s="2"/>
      <c r="J64" s="2"/>
    </row>
    <row r="65" spans="1:10" x14ac:dyDescent="0.35">
      <c r="A65" s="1"/>
      <c r="I65" s="2"/>
      <c r="J65" s="2"/>
    </row>
    <row r="66" spans="1:10" x14ac:dyDescent="0.35">
      <c r="A66" s="1"/>
      <c r="I66" s="2"/>
      <c r="J66" s="2"/>
    </row>
    <row r="67" spans="1:10" x14ac:dyDescent="0.35">
      <c r="A67" s="1"/>
      <c r="I67" s="2"/>
      <c r="J67" s="2"/>
    </row>
    <row r="68" spans="1:10" x14ac:dyDescent="0.35">
      <c r="A68" s="1"/>
      <c r="I68" s="2"/>
      <c r="J68" s="2"/>
    </row>
    <row r="69" spans="1:10" x14ac:dyDescent="0.35">
      <c r="A69" s="1"/>
      <c r="I69" s="2"/>
      <c r="J69" s="2"/>
    </row>
    <row r="70" spans="1:10" x14ac:dyDescent="0.35">
      <c r="A70" s="1"/>
      <c r="I70" s="2"/>
      <c r="J70" s="2"/>
    </row>
    <row r="71" spans="1:10" x14ac:dyDescent="0.35">
      <c r="A71" s="1"/>
      <c r="I71" s="2"/>
      <c r="J71" s="2"/>
    </row>
    <row r="72" spans="1:10" x14ac:dyDescent="0.35">
      <c r="A72" s="1"/>
      <c r="I72" s="2"/>
      <c r="J72" s="2"/>
    </row>
    <row r="73" spans="1:10" x14ac:dyDescent="0.35">
      <c r="A73" s="1"/>
      <c r="I73" s="2"/>
      <c r="J73" s="2"/>
    </row>
    <row r="74" spans="1:10" x14ac:dyDescent="0.35">
      <c r="A74" s="1"/>
      <c r="I74" s="2"/>
      <c r="J74" s="2"/>
    </row>
    <row r="75" spans="1:10" x14ac:dyDescent="0.35">
      <c r="A75" s="1"/>
      <c r="I75" s="2"/>
      <c r="J75" s="2"/>
    </row>
    <row r="76" spans="1:10" x14ac:dyDescent="0.35">
      <c r="A76" s="1"/>
      <c r="I76" s="2"/>
      <c r="J76" s="2"/>
    </row>
    <row r="77" spans="1:10" x14ac:dyDescent="0.35">
      <c r="A77" s="1"/>
      <c r="I77" s="2"/>
      <c r="J77" s="2"/>
    </row>
    <row r="78" spans="1:10" x14ac:dyDescent="0.35">
      <c r="A78" s="1"/>
      <c r="I78" s="2"/>
      <c r="J78" s="2"/>
    </row>
    <row r="79" spans="1:10" x14ac:dyDescent="0.35">
      <c r="A79" s="1"/>
      <c r="I79" s="2"/>
      <c r="J79" s="2"/>
    </row>
    <row r="80" spans="1:10" x14ac:dyDescent="0.35">
      <c r="A80" s="1"/>
      <c r="I80" s="2"/>
      <c r="J80" s="2"/>
    </row>
    <row r="81" spans="1:10" x14ac:dyDescent="0.35">
      <c r="A81" s="1"/>
      <c r="I81" s="2"/>
      <c r="J81" s="2"/>
    </row>
    <row r="82" spans="1:10" x14ac:dyDescent="0.35">
      <c r="A82" s="1"/>
      <c r="I82" s="2"/>
      <c r="J82" s="2"/>
    </row>
    <row r="83" spans="1:10" x14ac:dyDescent="0.35">
      <c r="A83" s="1"/>
      <c r="I83" s="2"/>
      <c r="J83" s="2"/>
    </row>
    <row r="84" spans="1:10" x14ac:dyDescent="0.35">
      <c r="A84" s="1"/>
      <c r="I84" s="2"/>
      <c r="J84" s="2"/>
    </row>
    <row r="85" spans="1:10" x14ac:dyDescent="0.35">
      <c r="A85" s="1"/>
      <c r="I85" s="2"/>
      <c r="J85" s="2"/>
    </row>
    <row r="86" spans="1:10" x14ac:dyDescent="0.35">
      <c r="A86" s="1"/>
      <c r="I86" s="2"/>
      <c r="J86" s="2"/>
    </row>
    <row r="87" spans="1:10" x14ac:dyDescent="0.35">
      <c r="A87" s="1"/>
      <c r="I87" s="2"/>
      <c r="J87" s="2"/>
    </row>
    <row r="88" spans="1:10" x14ac:dyDescent="0.35">
      <c r="A88" s="1"/>
      <c r="I88" s="2"/>
      <c r="J88" s="2"/>
    </row>
    <row r="89" spans="1:10" x14ac:dyDescent="0.35">
      <c r="A89" s="1"/>
      <c r="I89" s="2"/>
      <c r="J89" s="2"/>
    </row>
    <row r="90" spans="1:10" x14ac:dyDescent="0.35">
      <c r="A90" s="1"/>
      <c r="I90" s="2"/>
      <c r="J90" s="2"/>
    </row>
    <row r="91" spans="1:10" x14ac:dyDescent="0.35">
      <c r="A91" s="1"/>
      <c r="I91" s="2"/>
      <c r="J91" s="2"/>
    </row>
    <row r="92" spans="1:10" x14ac:dyDescent="0.35">
      <c r="A92" s="1"/>
      <c r="I92" s="2"/>
      <c r="J92" s="2"/>
    </row>
    <row r="93" spans="1:10" x14ac:dyDescent="0.35">
      <c r="A93" s="1"/>
      <c r="I93" s="2"/>
      <c r="J93" s="2"/>
    </row>
    <row r="94" spans="1:10" x14ac:dyDescent="0.35">
      <c r="A94" s="1"/>
      <c r="I94" s="2"/>
      <c r="J94" s="2"/>
    </row>
    <row r="95" spans="1:10" x14ac:dyDescent="0.35">
      <c r="A95" s="1"/>
      <c r="I95" s="2"/>
      <c r="J95" s="2"/>
    </row>
    <row r="96" spans="1:10" x14ac:dyDescent="0.35">
      <c r="A96" s="1"/>
      <c r="I96" s="2"/>
      <c r="J96" s="2"/>
    </row>
    <row r="97" spans="1:10" x14ac:dyDescent="0.35">
      <c r="A97" s="1"/>
      <c r="I97" s="2"/>
      <c r="J97" s="2"/>
    </row>
    <row r="98" spans="1:10" x14ac:dyDescent="0.35">
      <c r="A98" s="1"/>
      <c r="I98" s="2"/>
      <c r="J98" s="2"/>
    </row>
    <row r="99" spans="1:10" x14ac:dyDescent="0.35">
      <c r="A99" s="1"/>
      <c r="I99" s="2"/>
      <c r="J99" s="2"/>
    </row>
    <row r="100" spans="1:10" x14ac:dyDescent="0.35">
      <c r="A100" s="1"/>
      <c r="I100" s="2"/>
      <c r="J100" s="2"/>
    </row>
    <row r="101" spans="1:10" x14ac:dyDescent="0.35">
      <c r="A101" s="1"/>
      <c r="I101" s="2"/>
      <c r="J101" s="2"/>
    </row>
    <row r="102" spans="1:10" x14ac:dyDescent="0.35">
      <c r="A102" s="1"/>
      <c r="I102" s="2"/>
      <c r="J102" s="2"/>
    </row>
    <row r="103" spans="1:10" x14ac:dyDescent="0.35">
      <c r="A103" s="1"/>
      <c r="I103" s="2"/>
      <c r="J103" s="2"/>
    </row>
    <row r="104" spans="1:10" x14ac:dyDescent="0.35">
      <c r="A104" s="1"/>
      <c r="I104" s="2"/>
      <c r="J104" s="2"/>
    </row>
    <row r="105" spans="1:10" x14ac:dyDescent="0.35">
      <c r="A105" s="1"/>
      <c r="I105" s="2"/>
      <c r="J105" s="2"/>
    </row>
    <row r="106" spans="1:10" x14ac:dyDescent="0.35">
      <c r="A106" s="1"/>
      <c r="I106" s="2"/>
      <c r="J106" s="2"/>
    </row>
    <row r="107" spans="1:10" x14ac:dyDescent="0.35">
      <c r="A107" s="1"/>
      <c r="I107" s="2"/>
      <c r="J107" s="2"/>
    </row>
    <row r="108" spans="1:10" x14ac:dyDescent="0.35">
      <c r="A108" s="1"/>
      <c r="I108" s="2"/>
      <c r="J108" s="2"/>
    </row>
    <row r="109" spans="1:10" x14ac:dyDescent="0.35">
      <c r="A109" s="1"/>
      <c r="I109" s="2"/>
      <c r="J109" s="2"/>
    </row>
    <row r="110" spans="1:10" x14ac:dyDescent="0.35">
      <c r="A110" s="1"/>
      <c r="I110" s="2"/>
      <c r="J110" s="2"/>
    </row>
    <row r="111" spans="1:10" x14ac:dyDescent="0.35">
      <c r="A111" s="1"/>
      <c r="I111" s="2"/>
      <c r="J111" s="2"/>
    </row>
    <row r="112" spans="1:10" x14ac:dyDescent="0.35">
      <c r="A112" s="1"/>
      <c r="I112" s="2"/>
      <c r="J112" s="2"/>
    </row>
    <row r="113" spans="1:10" x14ac:dyDescent="0.35">
      <c r="A113" s="1"/>
      <c r="I113" s="2"/>
      <c r="J113" s="2"/>
    </row>
    <row r="114" spans="1:10" x14ac:dyDescent="0.35">
      <c r="A114" s="1"/>
      <c r="I114" s="2"/>
      <c r="J114" s="2"/>
    </row>
    <row r="115" spans="1:10" x14ac:dyDescent="0.35">
      <c r="A115" s="1"/>
      <c r="I115" s="2"/>
      <c r="J115" s="2"/>
    </row>
    <row r="116" spans="1:10" x14ac:dyDescent="0.35">
      <c r="A116" s="1"/>
      <c r="I116" s="2"/>
      <c r="J116" s="2"/>
    </row>
    <row r="117" spans="1:10" x14ac:dyDescent="0.35">
      <c r="A117" s="1"/>
      <c r="I117" s="2"/>
      <c r="J117" s="2"/>
    </row>
    <row r="118" spans="1:10" x14ac:dyDescent="0.35">
      <c r="A118" s="1"/>
      <c r="I118" s="2"/>
      <c r="J118" s="2"/>
    </row>
    <row r="119" spans="1:10" x14ac:dyDescent="0.35">
      <c r="A119" s="1"/>
      <c r="I119" s="2"/>
      <c r="J119" s="2"/>
    </row>
    <row r="120" spans="1:10" x14ac:dyDescent="0.35">
      <c r="A120" s="1"/>
      <c r="I120" s="2"/>
      <c r="J120" s="2"/>
    </row>
    <row r="121" spans="1:10" x14ac:dyDescent="0.35">
      <c r="A121" s="1"/>
      <c r="I121" s="2"/>
      <c r="J121" s="2"/>
    </row>
    <row r="122" spans="1:10" x14ac:dyDescent="0.35">
      <c r="A122" s="1"/>
      <c r="I122" s="2"/>
      <c r="J122" s="2"/>
    </row>
    <row r="123" spans="1:10" x14ac:dyDescent="0.35">
      <c r="A123" s="1"/>
      <c r="I123" s="2"/>
      <c r="J123" s="2"/>
    </row>
    <row r="124" spans="1:10" x14ac:dyDescent="0.35">
      <c r="A124" s="1"/>
      <c r="I124" s="2"/>
      <c r="J124" s="2"/>
    </row>
    <row r="125" spans="1:10" x14ac:dyDescent="0.35">
      <c r="A125" s="1"/>
      <c r="I125" s="2"/>
      <c r="J125" s="2"/>
    </row>
    <row r="126" spans="1:10" x14ac:dyDescent="0.35">
      <c r="A126" s="1"/>
      <c r="I126" s="2"/>
      <c r="J126" s="2"/>
    </row>
    <row r="127" spans="1:10" x14ac:dyDescent="0.35">
      <c r="A127" s="1"/>
      <c r="I127" s="2"/>
      <c r="J127" s="2"/>
    </row>
    <row r="128" spans="1:10" x14ac:dyDescent="0.35">
      <c r="A128" s="1"/>
      <c r="I128" s="2"/>
      <c r="J128" s="2"/>
    </row>
    <row r="129" spans="1:10" x14ac:dyDescent="0.35">
      <c r="A129" s="1"/>
      <c r="I129" s="2"/>
      <c r="J129" s="2"/>
    </row>
    <row r="130" spans="1:10" x14ac:dyDescent="0.35">
      <c r="A130" s="1"/>
      <c r="I130" s="2"/>
      <c r="J130" s="2"/>
    </row>
    <row r="131" spans="1:10" x14ac:dyDescent="0.35">
      <c r="A131" s="1"/>
      <c r="I131" s="2"/>
      <c r="J131" s="2"/>
    </row>
    <row r="132" spans="1:10" x14ac:dyDescent="0.35">
      <c r="A132" s="1"/>
      <c r="I132" s="2"/>
      <c r="J132" s="2"/>
    </row>
    <row r="133" spans="1:10" x14ac:dyDescent="0.35">
      <c r="A133" s="1"/>
      <c r="I133" s="2"/>
      <c r="J133" s="2"/>
    </row>
    <row r="134" spans="1:10" x14ac:dyDescent="0.35">
      <c r="A134" s="1"/>
      <c r="I134" s="2"/>
      <c r="J134" s="2"/>
    </row>
    <row r="135" spans="1:10" x14ac:dyDescent="0.35">
      <c r="A135" s="1"/>
      <c r="I135" s="2"/>
      <c r="J135" s="2"/>
    </row>
    <row r="136" spans="1:10" x14ac:dyDescent="0.35">
      <c r="A136" s="1"/>
      <c r="I136" s="2"/>
      <c r="J136" s="2"/>
    </row>
    <row r="137" spans="1:10" x14ac:dyDescent="0.35">
      <c r="A137" s="1"/>
      <c r="I137" s="2"/>
      <c r="J137" s="2"/>
    </row>
    <row r="138" spans="1:10" x14ac:dyDescent="0.35">
      <c r="A138" s="1"/>
      <c r="I138" s="2"/>
      <c r="J138" s="2"/>
    </row>
    <row r="139" spans="1:10" x14ac:dyDescent="0.35">
      <c r="A139" s="1"/>
      <c r="I139" s="2"/>
      <c r="J139" s="2"/>
    </row>
    <row r="140" spans="1:10" x14ac:dyDescent="0.35">
      <c r="A140" s="1"/>
      <c r="I140" s="2"/>
      <c r="J140" s="2"/>
    </row>
    <row r="141" spans="1:10" x14ac:dyDescent="0.35">
      <c r="A141" s="1"/>
      <c r="I141" s="2"/>
      <c r="J141" s="2"/>
    </row>
    <row r="142" spans="1:10" x14ac:dyDescent="0.35">
      <c r="A142" s="1"/>
      <c r="I142" s="2"/>
      <c r="J142" s="2"/>
    </row>
    <row r="143" spans="1:10" x14ac:dyDescent="0.35">
      <c r="A143" s="1"/>
      <c r="I143" s="2"/>
      <c r="J143" s="2"/>
    </row>
    <row r="144" spans="1:10" x14ac:dyDescent="0.35">
      <c r="A144" s="1"/>
      <c r="I144" s="2"/>
      <c r="J144" s="2"/>
    </row>
    <row r="145" spans="1:10" x14ac:dyDescent="0.35">
      <c r="A145" s="1"/>
      <c r="I145" s="2"/>
      <c r="J145" s="2"/>
    </row>
    <row r="146" spans="1:10" x14ac:dyDescent="0.35">
      <c r="A146" s="1"/>
      <c r="I146" s="2"/>
      <c r="J146" s="2"/>
    </row>
    <row r="147" spans="1:10" x14ac:dyDescent="0.35">
      <c r="A147" s="1"/>
      <c r="I147" s="2"/>
      <c r="J147" s="2"/>
    </row>
    <row r="148" spans="1:10" x14ac:dyDescent="0.35">
      <c r="A148" s="1"/>
      <c r="I148" s="2"/>
      <c r="J148" s="2"/>
    </row>
    <row r="149" spans="1:10" x14ac:dyDescent="0.35">
      <c r="A149" s="1"/>
      <c r="I149" s="2"/>
      <c r="J149" s="2"/>
    </row>
    <row r="150" spans="1:10" x14ac:dyDescent="0.35">
      <c r="A150" s="1"/>
      <c r="I150" s="2"/>
      <c r="J150" s="2"/>
    </row>
    <row r="151" spans="1:10" x14ac:dyDescent="0.35">
      <c r="A151" s="1"/>
      <c r="I151" s="2"/>
      <c r="J151" s="2"/>
    </row>
    <row r="152" spans="1:10" x14ac:dyDescent="0.35">
      <c r="A152" s="1"/>
      <c r="I152" s="2"/>
      <c r="J152" s="2"/>
    </row>
    <row r="153" spans="1:10" x14ac:dyDescent="0.35">
      <c r="A153" s="1"/>
      <c r="I153" s="2"/>
      <c r="J153" s="2"/>
    </row>
    <row r="154" spans="1:10" x14ac:dyDescent="0.35">
      <c r="A154" s="1"/>
      <c r="I154" s="2"/>
      <c r="J154" s="2"/>
    </row>
    <row r="155" spans="1:10" x14ac:dyDescent="0.35">
      <c r="A155" s="1"/>
      <c r="I155" s="2"/>
      <c r="J155" s="2"/>
    </row>
    <row r="156" spans="1:10" x14ac:dyDescent="0.35">
      <c r="A156" s="1"/>
      <c r="I156" s="2"/>
      <c r="J156" s="2"/>
    </row>
    <row r="157" spans="1:10" x14ac:dyDescent="0.35">
      <c r="A157" s="1"/>
      <c r="I157" s="2"/>
      <c r="J157" s="2"/>
    </row>
    <row r="158" spans="1:10" x14ac:dyDescent="0.35">
      <c r="A158" s="1"/>
      <c r="I158" s="2"/>
      <c r="J158" s="2"/>
    </row>
    <row r="159" spans="1:10" x14ac:dyDescent="0.35">
      <c r="A159" s="1"/>
      <c r="I159" s="2"/>
      <c r="J159" s="2"/>
    </row>
    <row r="160" spans="1:10" x14ac:dyDescent="0.35">
      <c r="A160" s="1"/>
      <c r="I160" s="2"/>
      <c r="J160" s="2"/>
    </row>
    <row r="161" spans="1:10" x14ac:dyDescent="0.35">
      <c r="A161" s="1"/>
      <c r="I161" s="2"/>
      <c r="J161" s="2"/>
    </row>
    <row r="162" spans="1:10" x14ac:dyDescent="0.35">
      <c r="A162" s="1"/>
      <c r="I162" s="2"/>
      <c r="J162" s="2"/>
    </row>
    <row r="163" spans="1:10" x14ac:dyDescent="0.35">
      <c r="A163" s="1"/>
      <c r="I163" s="2"/>
      <c r="J163" s="2"/>
    </row>
    <row r="164" spans="1:10" x14ac:dyDescent="0.35">
      <c r="A164" s="1"/>
      <c r="I164" s="2"/>
      <c r="J164" s="2"/>
    </row>
    <row r="165" spans="1:10" x14ac:dyDescent="0.35">
      <c r="A165" s="1"/>
      <c r="I165" s="2"/>
      <c r="J165" s="2"/>
    </row>
    <row r="166" spans="1:10" x14ac:dyDescent="0.35">
      <c r="A166" s="1"/>
      <c r="I166" s="2"/>
      <c r="J166" s="2"/>
    </row>
    <row r="167" spans="1:10" x14ac:dyDescent="0.35">
      <c r="A167" s="1"/>
      <c r="I167" s="2"/>
      <c r="J167" s="2"/>
    </row>
    <row r="168" spans="1:10" x14ac:dyDescent="0.35">
      <c r="A168" s="1"/>
      <c r="I168" s="2"/>
      <c r="J168" s="2"/>
    </row>
    <row r="169" spans="1:10" x14ac:dyDescent="0.35">
      <c r="A169" s="1"/>
      <c r="I169" s="2"/>
      <c r="J169" s="2"/>
    </row>
    <row r="170" spans="1:10" x14ac:dyDescent="0.35">
      <c r="A170" s="1"/>
      <c r="I170" s="2"/>
      <c r="J170" s="2"/>
    </row>
    <row r="171" spans="1:10" x14ac:dyDescent="0.35">
      <c r="A171" s="1"/>
      <c r="I171" s="2"/>
      <c r="J171" s="2"/>
    </row>
    <row r="172" spans="1:10" x14ac:dyDescent="0.35">
      <c r="A172" s="1"/>
      <c r="I172" s="2"/>
      <c r="J172" s="2"/>
    </row>
    <row r="173" spans="1:10" x14ac:dyDescent="0.35">
      <c r="A173" s="1"/>
      <c r="I173" s="2"/>
      <c r="J173" s="2"/>
    </row>
    <row r="174" spans="1:10" x14ac:dyDescent="0.35">
      <c r="A174" s="1"/>
      <c r="I174" s="2"/>
      <c r="J174" s="2"/>
    </row>
    <row r="175" spans="1:10" x14ac:dyDescent="0.35">
      <c r="A175" s="1"/>
      <c r="I175" s="2"/>
      <c r="J175" s="2"/>
    </row>
    <row r="176" spans="1:10" x14ac:dyDescent="0.35">
      <c r="A176" s="1"/>
      <c r="I176" s="2"/>
      <c r="J176" s="2"/>
    </row>
    <row r="177" spans="1:10" x14ac:dyDescent="0.35">
      <c r="A177" s="1"/>
      <c r="I177" s="2"/>
      <c r="J177" s="2"/>
    </row>
    <row r="178" spans="1:10" x14ac:dyDescent="0.35">
      <c r="A178" s="1"/>
      <c r="I178" s="2"/>
      <c r="J178" s="2"/>
    </row>
    <row r="179" spans="1:10" x14ac:dyDescent="0.35">
      <c r="A179" s="1"/>
      <c r="I179" s="2"/>
      <c r="J179" s="2"/>
    </row>
    <row r="180" spans="1:10" x14ac:dyDescent="0.35">
      <c r="A180" s="1"/>
      <c r="I180" s="2"/>
      <c r="J180" s="2"/>
    </row>
    <row r="181" spans="1:10" x14ac:dyDescent="0.35">
      <c r="A181" s="1"/>
      <c r="I181" s="2"/>
      <c r="J181" s="2"/>
    </row>
    <row r="182" spans="1:10" x14ac:dyDescent="0.35">
      <c r="A182" s="1"/>
      <c r="I182" s="2"/>
      <c r="J182" s="2"/>
    </row>
    <row r="183" spans="1:10" x14ac:dyDescent="0.35">
      <c r="A183" s="1"/>
      <c r="I183" s="2"/>
      <c r="J183" s="2"/>
    </row>
    <row r="184" spans="1:10" x14ac:dyDescent="0.35">
      <c r="A184" s="1"/>
      <c r="I184" s="2"/>
      <c r="J184" s="2"/>
    </row>
    <row r="185" spans="1:10" x14ac:dyDescent="0.35">
      <c r="A185" s="1"/>
      <c r="I185" s="2"/>
      <c r="J185" s="2"/>
    </row>
    <row r="186" spans="1:10" x14ac:dyDescent="0.35">
      <c r="A186" s="1"/>
      <c r="I186" s="2"/>
      <c r="J186" s="2"/>
    </row>
    <row r="187" spans="1:10" x14ac:dyDescent="0.35">
      <c r="A187" s="1"/>
      <c r="I187" s="2"/>
      <c r="J187" s="2"/>
    </row>
    <row r="188" spans="1:10" x14ac:dyDescent="0.35">
      <c r="A188" s="1"/>
      <c r="I188" s="2"/>
      <c r="J188" s="2"/>
    </row>
    <row r="189" spans="1:10" x14ac:dyDescent="0.35">
      <c r="A189" s="1"/>
      <c r="I189" s="2"/>
      <c r="J189" s="2"/>
    </row>
    <row r="190" spans="1:10" x14ac:dyDescent="0.35">
      <c r="A190" s="1"/>
      <c r="I190" s="2"/>
      <c r="J190" s="2"/>
    </row>
    <row r="191" spans="1:10" x14ac:dyDescent="0.35">
      <c r="A191" s="1"/>
      <c r="I191" s="2"/>
      <c r="J191" s="2"/>
    </row>
    <row r="192" spans="1:10" x14ac:dyDescent="0.35">
      <c r="A192" s="1"/>
      <c r="I192" s="2"/>
      <c r="J192" s="2"/>
    </row>
    <row r="193" spans="1:10" x14ac:dyDescent="0.35">
      <c r="A193" s="1"/>
      <c r="I193" s="2"/>
      <c r="J193" s="2"/>
    </row>
    <row r="194" spans="1:10" x14ac:dyDescent="0.35">
      <c r="A194" s="1"/>
      <c r="I194" s="2"/>
      <c r="J194" s="2"/>
    </row>
    <row r="195" spans="1:10" x14ac:dyDescent="0.35">
      <c r="A195" s="1"/>
      <c r="I195" s="2"/>
      <c r="J195" s="2"/>
    </row>
    <row r="196" spans="1:10" x14ac:dyDescent="0.35">
      <c r="A196" s="1"/>
      <c r="I196" s="2"/>
      <c r="J196" s="2"/>
    </row>
    <row r="197" spans="1:10" x14ac:dyDescent="0.35">
      <c r="A197" s="1"/>
      <c r="I197" s="2"/>
      <c r="J197" s="2"/>
    </row>
    <row r="198" spans="1:10" x14ac:dyDescent="0.35">
      <c r="A198" s="1"/>
      <c r="I198" s="2"/>
      <c r="J198" s="2"/>
    </row>
    <row r="199" spans="1:10" x14ac:dyDescent="0.35">
      <c r="A199" s="1"/>
      <c r="I199" s="2"/>
      <c r="J199" s="2"/>
    </row>
    <row r="200" spans="1:10" x14ac:dyDescent="0.35">
      <c r="A200" s="1"/>
      <c r="I200" s="2"/>
      <c r="J200" s="2"/>
    </row>
    <row r="201" spans="1:10" x14ac:dyDescent="0.35">
      <c r="A201" s="1"/>
      <c r="I201" s="2"/>
      <c r="J201" s="2"/>
    </row>
    <row r="202" spans="1:10" x14ac:dyDescent="0.35">
      <c r="A202" s="1"/>
      <c r="I202" s="2"/>
      <c r="J202" s="2"/>
    </row>
    <row r="203" spans="1:10" x14ac:dyDescent="0.35">
      <c r="A203" s="1"/>
      <c r="I203" s="2"/>
      <c r="J203" s="2"/>
    </row>
    <row r="204" spans="1:10" x14ac:dyDescent="0.35">
      <c r="A204" s="1"/>
      <c r="I204" s="2"/>
      <c r="J204" s="2"/>
    </row>
    <row r="205" spans="1:10" x14ac:dyDescent="0.35">
      <c r="A205" s="1"/>
      <c r="I205" s="2"/>
      <c r="J205" s="2"/>
    </row>
    <row r="206" spans="1:10" x14ac:dyDescent="0.35">
      <c r="A206" s="1"/>
      <c r="I206" s="2"/>
      <c r="J206" s="2"/>
    </row>
    <row r="207" spans="1:10" x14ac:dyDescent="0.35">
      <c r="A207" s="1"/>
      <c r="I207" s="2"/>
      <c r="J207" s="2"/>
    </row>
    <row r="208" spans="1:10" x14ac:dyDescent="0.35">
      <c r="A208" s="1"/>
      <c r="I208" s="2"/>
      <c r="J208" s="2"/>
    </row>
    <row r="209" spans="1:10" x14ac:dyDescent="0.35">
      <c r="A209" s="1"/>
      <c r="I209" s="2"/>
      <c r="J209" s="2"/>
    </row>
    <row r="210" spans="1:10" x14ac:dyDescent="0.35">
      <c r="A210" s="1"/>
      <c r="I210" s="2"/>
      <c r="J210" s="2"/>
    </row>
    <row r="211" spans="1:10" x14ac:dyDescent="0.35">
      <c r="A211" s="1"/>
      <c r="I211" s="2"/>
      <c r="J211" s="2"/>
    </row>
    <row r="212" spans="1:10" x14ac:dyDescent="0.35">
      <c r="A212" s="1"/>
      <c r="I212" s="2"/>
      <c r="J212" s="2"/>
    </row>
    <row r="213" spans="1:10" x14ac:dyDescent="0.35">
      <c r="A213" s="1"/>
      <c r="I213" s="2"/>
      <c r="J213" s="2"/>
    </row>
    <row r="214" spans="1:10" x14ac:dyDescent="0.35">
      <c r="A214" s="1"/>
      <c r="I214" s="2"/>
      <c r="J214" s="2"/>
    </row>
    <row r="215" spans="1:10" x14ac:dyDescent="0.35">
      <c r="A215" s="1"/>
      <c r="I215" s="2"/>
      <c r="J215" s="2"/>
    </row>
    <row r="216" spans="1:10" x14ac:dyDescent="0.35">
      <c r="A216" s="1"/>
      <c r="I216" s="2"/>
      <c r="J216" s="2"/>
    </row>
    <row r="217" spans="1:10" x14ac:dyDescent="0.35">
      <c r="A217" s="1"/>
      <c r="I217" s="2"/>
      <c r="J217" s="2"/>
    </row>
    <row r="218" spans="1:10" x14ac:dyDescent="0.35">
      <c r="A218" s="1"/>
      <c r="I218" s="2"/>
      <c r="J218" s="2"/>
    </row>
    <row r="219" spans="1:10" x14ac:dyDescent="0.35">
      <c r="A219" s="1"/>
      <c r="I219" s="2"/>
      <c r="J219" s="2"/>
    </row>
    <row r="220" spans="1:10" x14ac:dyDescent="0.35">
      <c r="A220" s="1"/>
      <c r="I220" s="2"/>
      <c r="J220" s="2"/>
    </row>
    <row r="221" spans="1:10" x14ac:dyDescent="0.35">
      <c r="A221" s="1"/>
      <c r="I221" s="2"/>
      <c r="J221" s="2"/>
    </row>
    <row r="222" spans="1:10" x14ac:dyDescent="0.35">
      <c r="A222" s="1"/>
      <c r="I222" s="2"/>
      <c r="J222" s="2"/>
    </row>
    <row r="223" spans="1:10" x14ac:dyDescent="0.35">
      <c r="A223" s="1"/>
      <c r="I223" s="2"/>
      <c r="J223" s="2"/>
    </row>
    <row r="224" spans="1:10" x14ac:dyDescent="0.35">
      <c r="A224" s="1"/>
      <c r="I224" s="2"/>
      <c r="J224" s="2"/>
    </row>
    <row r="225" spans="1:10" x14ac:dyDescent="0.35">
      <c r="A225" s="1"/>
      <c r="I225" s="2"/>
      <c r="J225" s="2"/>
    </row>
    <row r="226" spans="1:10" x14ac:dyDescent="0.35">
      <c r="A226" s="1"/>
      <c r="I226" s="2"/>
      <c r="J226" s="2"/>
    </row>
    <row r="227" spans="1:10" x14ac:dyDescent="0.35">
      <c r="A227" s="1"/>
      <c r="I227" s="2"/>
      <c r="J227" s="2"/>
    </row>
    <row r="228" spans="1:10" x14ac:dyDescent="0.35">
      <c r="A228" s="1"/>
      <c r="I228" s="2"/>
      <c r="J228" s="2"/>
    </row>
    <row r="229" spans="1:10" x14ac:dyDescent="0.35">
      <c r="A229" s="1"/>
      <c r="I229" s="2"/>
      <c r="J229" s="2"/>
    </row>
    <row r="230" spans="1:10" x14ac:dyDescent="0.35">
      <c r="A230" s="1"/>
      <c r="I230" s="2"/>
      <c r="J230" s="2"/>
    </row>
    <row r="231" spans="1:10" x14ac:dyDescent="0.35">
      <c r="A231" s="1"/>
      <c r="I231" s="2"/>
      <c r="J231" s="2"/>
    </row>
    <row r="232" spans="1:10" x14ac:dyDescent="0.35">
      <c r="A232" s="1"/>
      <c r="I232" s="2"/>
      <c r="J232" s="2"/>
    </row>
    <row r="233" spans="1:10" x14ac:dyDescent="0.35">
      <c r="A233" s="1"/>
      <c r="I233" s="2"/>
      <c r="J233" s="2"/>
    </row>
    <row r="234" spans="1:10" x14ac:dyDescent="0.35">
      <c r="A234" s="1"/>
      <c r="I234" s="2"/>
      <c r="J234" s="2"/>
    </row>
    <row r="235" spans="1:10" x14ac:dyDescent="0.35">
      <c r="A235" s="1"/>
      <c r="I235" s="2"/>
      <c r="J235" s="2"/>
    </row>
    <row r="236" spans="1:10" x14ac:dyDescent="0.35">
      <c r="A236" s="1"/>
      <c r="I236" s="2"/>
      <c r="J236" s="2"/>
    </row>
    <row r="237" spans="1:10" x14ac:dyDescent="0.35">
      <c r="A237" s="1"/>
      <c r="I237" s="2"/>
      <c r="J237" s="2"/>
    </row>
    <row r="238" spans="1:10" x14ac:dyDescent="0.35">
      <c r="A238" s="1"/>
      <c r="I238" s="2"/>
      <c r="J238" s="2"/>
    </row>
    <row r="239" spans="1:10" x14ac:dyDescent="0.35">
      <c r="A239" s="1"/>
      <c r="I239" s="2"/>
      <c r="J239" s="2"/>
    </row>
    <row r="240" spans="1:10" x14ac:dyDescent="0.35">
      <c r="A240" s="1"/>
      <c r="I240" s="2"/>
      <c r="J240" s="2"/>
    </row>
    <row r="241" spans="1:10" x14ac:dyDescent="0.35">
      <c r="A241" s="1"/>
      <c r="I241" s="2"/>
      <c r="J241" s="2"/>
    </row>
    <row r="242" spans="1:10" x14ac:dyDescent="0.35">
      <c r="A242" s="1"/>
      <c r="I242" s="2"/>
      <c r="J242" s="2"/>
    </row>
    <row r="243" spans="1:10" x14ac:dyDescent="0.35">
      <c r="A243" s="1"/>
      <c r="I243" s="2"/>
      <c r="J243" s="2"/>
    </row>
    <row r="244" spans="1:10" x14ac:dyDescent="0.35">
      <c r="A244" s="1"/>
      <c r="I244" s="2"/>
      <c r="J244" s="2"/>
    </row>
    <row r="245" spans="1:10" x14ac:dyDescent="0.35">
      <c r="A245" s="1"/>
      <c r="I245" s="2"/>
      <c r="J245" s="2"/>
    </row>
    <row r="246" spans="1:10" x14ac:dyDescent="0.35">
      <c r="A246" s="1"/>
      <c r="I246" s="2"/>
      <c r="J246" s="2"/>
    </row>
    <row r="247" spans="1:10" x14ac:dyDescent="0.35">
      <c r="A247" s="1"/>
      <c r="I247" s="2"/>
      <c r="J247" s="2"/>
    </row>
    <row r="248" spans="1:10" x14ac:dyDescent="0.35">
      <c r="A248" s="1"/>
      <c r="I248" s="2"/>
      <c r="J248" s="2"/>
    </row>
    <row r="249" spans="1:10" x14ac:dyDescent="0.35">
      <c r="A249" s="1"/>
      <c r="I249" s="2"/>
      <c r="J249" s="2"/>
    </row>
    <row r="250" spans="1:10" x14ac:dyDescent="0.35">
      <c r="A250" s="1"/>
      <c r="I250" s="2"/>
      <c r="J250" s="2"/>
    </row>
    <row r="251" spans="1:10" x14ac:dyDescent="0.35">
      <c r="A251" s="1"/>
      <c r="I251" s="2"/>
      <c r="J251" s="2"/>
    </row>
    <row r="252" spans="1:10" x14ac:dyDescent="0.35">
      <c r="A252" s="1"/>
      <c r="I252" s="2"/>
      <c r="J252" s="2"/>
    </row>
    <row r="253" spans="1:10" x14ac:dyDescent="0.35">
      <c r="A253" s="1"/>
      <c r="I253" s="2"/>
      <c r="J253" s="2"/>
    </row>
    <row r="254" spans="1:10" x14ac:dyDescent="0.35">
      <c r="A254" s="1"/>
      <c r="I254" s="2"/>
      <c r="J254" s="2"/>
    </row>
    <row r="255" spans="1:10" x14ac:dyDescent="0.35">
      <c r="A255" s="1"/>
      <c r="I255" s="2"/>
      <c r="J255" s="2"/>
    </row>
    <row r="256" spans="1:10" x14ac:dyDescent="0.35">
      <c r="A256" s="1"/>
      <c r="I256" s="2"/>
      <c r="J256" s="2"/>
    </row>
    <row r="257" spans="1:10" x14ac:dyDescent="0.35">
      <c r="A257" s="1"/>
      <c r="I257" s="2"/>
      <c r="J257" s="2"/>
    </row>
    <row r="258" spans="1:10" x14ac:dyDescent="0.35">
      <c r="A258" s="1"/>
      <c r="I258" s="2"/>
      <c r="J258" s="2"/>
    </row>
    <row r="259" spans="1:10" x14ac:dyDescent="0.35">
      <c r="A259" s="1"/>
      <c r="I259" s="2"/>
      <c r="J259" s="2"/>
    </row>
    <row r="260" spans="1:10" x14ac:dyDescent="0.35">
      <c r="A260" s="1"/>
      <c r="I260" s="2"/>
      <c r="J260" s="2"/>
    </row>
    <row r="261" spans="1:10" x14ac:dyDescent="0.35">
      <c r="A261" s="1"/>
      <c r="I261" s="2"/>
      <c r="J261" s="2"/>
    </row>
    <row r="262" spans="1:10" x14ac:dyDescent="0.35">
      <c r="A262" s="1"/>
      <c r="I262" s="2"/>
      <c r="J262" s="2"/>
    </row>
    <row r="263" spans="1:10" x14ac:dyDescent="0.35">
      <c r="A263" s="1"/>
      <c r="I263" s="2"/>
      <c r="J263" s="2"/>
    </row>
    <row r="264" spans="1:10" x14ac:dyDescent="0.35">
      <c r="A264" s="1"/>
      <c r="I264" s="2"/>
      <c r="J264" s="2"/>
    </row>
    <row r="265" spans="1:10" x14ac:dyDescent="0.35">
      <c r="A265" s="1"/>
      <c r="I265" s="2"/>
      <c r="J265" s="2"/>
    </row>
    <row r="266" spans="1:10" x14ac:dyDescent="0.35">
      <c r="A266" s="1"/>
      <c r="I266" s="2"/>
      <c r="J266" s="2"/>
    </row>
    <row r="267" spans="1:10" x14ac:dyDescent="0.35">
      <c r="A267" s="1"/>
      <c r="I267" s="2"/>
      <c r="J267" s="2"/>
    </row>
    <row r="268" spans="1:10" x14ac:dyDescent="0.35">
      <c r="A268" s="1"/>
      <c r="I268" s="2"/>
      <c r="J268" s="2"/>
    </row>
    <row r="269" spans="1:10" x14ac:dyDescent="0.35">
      <c r="A269" s="1"/>
      <c r="I269" s="2"/>
      <c r="J269" s="2"/>
    </row>
    <row r="270" spans="1:10" x14ac:dyDescent="0.35">
      <c r="A270" s="1"/>
      <c r="I270" s="2"/>
      <c r="J270" s="2"/>
    </row>
    <row r="271" spans="1:10" x14ac:dyDescent="0.35">
      <c r="A271" s="1"/>
      <c r="I271" s="2"/>
      <c r="J271" s="2"/>
    </row>
    <row r="272" spans="1:10" x14ac:dyDescent="0.35">
      <c r="A272" s="1"/>
      <c r="I272" s="2"/>
      <c r="J272" s="2"/>
    </row>
    <row r="273" spans="1:10" x14ac:dyDescent="0.35">
      <c r="A273" s="1"/>
      <c r="I273" s="2"/>
      <c r="J273" s="2"/>
    </row>
    <row r="274" spans="1:10" x14ac:dyDescent="0.35">
      <c r="A274" s="1"/>
      <c r="I274" s="2"/>
      <c r="J274" s="2"/>
    </row>
    <row r="275" spans="1:10" x14ac:dyDescent="0.35">
      <c r="A275" s="1"/>
      <c r="I275" s="2"/>
      <c r="J275" s="2"/>
    </row>
    <row r="276" spans="1:10" x14ac:dyDescent="0.35">
      <c r="A276" s="1"/>
      <c r="I276" s="2"/>
      <c r="J276" s="2"/>
    </row>
    <row r="277" spans="1:10" x14ac:dyDescent="0.35">
      <c r="A277" s="1"/>
      <c r="I277" s="2"/>
      <c r="J277" s="2"/>
    </row>
    <row r="278" spans="1:10" x14ac:dyDescent="0.35">
      <c r="A278" s="1"/>
      <c r="I278" s="2"/>
      <c r="J278" s="2"/>
    </row>
    <row r="279" spans="1:10" x14ac:dyDescent="0.35">
      <c r="A279" s="1"/>
      <c r="I279" s="2"/>
      <c r="J279" s="2"/>
    </row>
    <row r="280" spans="1:10" x14ac:dyDescent="0.35">
      <c r="A280" s="1"/>
      <c r="I280" s="2"/>
      <c r="J280" s="2"/>
    </row>
    <row r="281" spans="1:10" x14ac:dyDescent="0.35">
      <c r="A281" s="1"/>
      <c r="I281" s="2"/>
      <c r="J281" s="2"/>
    </row>
    <row r="282" spans="1:10" x14ac:dyDescent="0.35">
      <c r="A282" s="1"/>
      <c r="I282" s="2"/>
      <c r="J282" s="2"/>
    </row>
    <row r="283" spans="1:10" x14ac:dyDescent="0.35">
      <c r="A283" s="1"/>
      <c r="I283" s="2"/>
      <c r="J283" s="2"/>
    </row>
    <row r="284" spans="1:10" x14ac:dyDescent="0.35">
      <c r="A284" s="1"/>
      <c r="I284" s="2"/>
      <c r="J284" s="2"/>
    </row>
    <row r="285" spans="1:10" x14ac:dyDescent="0.35">
      <c r="A285" s="1"/>
      <c r="I285" s="2"/>
      <c r="J285" s="2"/>
    </row>
    <row r="286" spans="1:10" x14ac:dyDescent="0.35">
      <c r="A286" s="1"/>
      <c r="I286" s="2"/>
      <c r="J286" s="2"/>
    </row>
    <row r="287" spans="1:10" x14ac:dyDescent="0.35">
      <c r="A287" s="1"/>
      <c r="I287" s="2"/>
      <c r="J287" s="2"/>
    </row>
    <row r="288" spans="1:10" x14ac:dyDescent="0.35">
      <c r="A288" s="1"/>
      <c r="I288" s="2"/>
      <c r="J288" s="2"/>
    </row>
    <row r="289" spans="1:10" x14ac:dyDescent="0.35">
      <c r="A289" s="1"/>
      <c r="I289" s="2"/>
      <c r="J289" s="2"/>
    </row>
    <row r="290" spans="1:10" x14ac:dyDescent="0.35">
      <c r="A290" s="1"/>
      <c r="I290" s="2"/>
      <c r="J290" s="2"/>
    </row>
    <row r="291" spans="1:10" x14ac:dyDescent="0.35">
      <c r="A291" s="1"/>
      <c r="I291" s="2"/>
      <c r="J291" s="2"/>
    </row>
    <row r="292" spans="1:10" x14ac:dyDescent="0.35">
      <c r="A292" s="1"/>
      <c r="I292" s="2"/>
      <c r="J292" s="2"/>
    </row>
    <row r="293" spans="1:10" x14ac:dyDescent="0.35">
      <c r="A293" s="1"/>
      <c r="I293" s="2"/>
      <c r="J293" s="2"/>
    </row>
    <row r="294" spans="1:10" x14ac:dyDescent="0.35">
      <c r="A294" s="1"/>
      <c r="I294" s="2"/>
      <c r="J294" s="2"/>
    </row>
    <row r="295" spans="1:10" x14ac:dyDescent="0.35">
      <c r="A295" s="1"/>
      <c r="I295" s="2"/>
      <c r="J295" s="2"/>
    </row>
    <row r="296" spans="1:10" x14ac:dyDescent="0.35">
      <c r="A296" s="1"/>
      <c r="I296" s="2"/>
      <c r="J296" s="2"/>
    </row>
    <row r="297" spans="1:10" x14ac:dyDescent="0.35">
      <c r="A297" s="1"/>
      <c r="I297" s="2"/>
      <c r="J297" s="2"/>
    </row>
    <row r="298" spans="1:10" x14ac:dyDescent="0.35">
      <c r="A298" s="1"/>
      <c r="I298" s="2"/>
      <c r="J298" s="2"/>
    </row>
    <row r="299" spans="1:10" x14ac:dyDescent="0.35">
      <c r="A299" s="1"/>
      <c r="I299" s="2"/>
      <c r="J299" s="2"/>
    </row>
    <row r="300" spans="1:10" x14ac:dyDescent="0.35">
      <c r="A300" s="1"/>
      <c r="I300" s="2"/>
      <c r="J300" s="2"/>
    </row>
    <row r="301" spans="1:10" x14ac:dyDescent="0.35">
      <c r="A301" s="1"/>
      <c r="I301" s="2"/>
      <c r="J301" s="2"/>
    </row>
    <row r="302" spans="1:10" x14ac:dyDescent="0.35">
      <c r="A302" s="1"/>
      <c r="I302" s="2"/>
      <c r="J302" s="2"/>
    </row>
    <row r="303" spans="1:10" x14ac:dyDescent="0.35">
      <c r="A303" s="1"/>
      <c r="I303" s="2"/>
      <c r="J303" s="2"/>
    </row>
    <row r="304" spans="1:10" x14ac:dyDescent="0.35">
      <c r="A304" s="1"/>
      <c r="I304" s="2"/>
      <c r="J304" s="2"/>
    </row>
    <row r="305" spans="1:10" x14ac:dyDescent="0.35">
      <c r="A305" s="1"/>
      <c r="I305" s="2"/>
      <c r="J305" s="2"/>
    </row>
    <row r="306" spans="1:10" x14ac:dyDescent="0.35">
      <c r="A306" s="1"/>
      <c r="I306" s="2"/>
      <c r="J306" s="2"/>
    </row>
    <row r="307" spans="1:10" x14ac:dyDescent="0.35">
      <c r="A307" s="1"/>
      <c r="I307" s="2"/>
      <c r="J307" s="2"/>
    </row>
    <row r="308" spans="1:10" x14ac:dyDescent="0.35">
      <c r="A308" s="1"/>
      <c r="I308" s="2"/>
      <c r="J308" s="2"/>
    </row>
    <row r="309" spans="1:10" x14ac:dyDescent="0.35">
      <c r="A309" s="1"/>
      <c r="I309" s="2"/>
      <c r="J309" s="2"/>
    </row>
    <row r="310" spans="1:10" x14ac:dyDescent="0.35">
      <c r="A310" s="1"/>
      <c r="I310" s="2"/>
      <c r="J310" s="2"/>
    </row>
    <row r="311" spans="1:10" x14ac:dyDescent="0.35">
      <c r="A311" s="1"/>
      <c r="I311" s="2"/>
      <c r="J311" s="2"/>
    </row>
    <row r="312" spans="1:10" x14ac:dyDescent="0.35">
      <c r="A312" s="1"/>
      <c r="I312" s="2"/>
      <c r="J312" s="2"/>
    </row>
    <row r="313" spans="1:10" x14ac:dyDescent="0.35">
      <c r="A313" s="1"/>
      <c r="I313" s="2"/>
      <c r="J313" s="2"/>
    </row>
    <row r="314" spans="1:10" x14ac:dyDescent="0.35">
      <c r="A314" s="1"/>
      <c r="I314" s="2"/>
      <c r="J314" s="2"/>
    </row>
    <row r="315" spans="1:10" x14ac:dyDescent="0.35">
      <c r="A315" s="1"/>
      <c r="I315" s="2"/>
      <c r="J315" s="2"/>
    </row>
    <row r="316" spans="1:10" x14ac:dyDescent="0.35">
      <c r="A316" s="1"/>
      <c r="I316" s="2"/>
      <c r="J316" s="2"/>
    </row>
    <row r="317" spans="1:10" x14ac:dyDescent="0.35">
      <c r="A317" s="1"/>
      <c r="I317" s="2"/>
      <c r="J317" s="2"/>
    </row>
    <row r="318" spans="1:10" x14ac:dyDescent="0.35">
      <c r="A318" s="1"/>
      <c r="I318" s="2"/>
      <c r="J318" s="2"/>
    </row>
    <row r="319" spans="1:10" x14ac:dyDescent="0.35">
      <c r="A319" s="1"/>
      <c r="I319" s="2"/>
      <c r="J319" s="2"/>
    </row>
    <row r="320" spans="1:10" x14ac:dyDescent="0.35">
      <c r="A320" s="1"/>
      <c r="I320" s="2"/>
      <c r="J320" s="2"/>
    </row>
    <row r="321" spans="1:10" x14ac:dyDescent="0.35">
      <c r="A321" s="1"/>
      <c r="I321" s="2"/>
      <c r="J321" s="2"/>
    </row>
    <row r="322" spans="1:10" x14ac:dyDescent="0.35">
      <c r="A322" s="1"/>
      <c r="I322" s="2"/>
      <c r="J322" s="2"/>
    </row>
    <row r="323" spans="1:10" x14ac:dyDescent="0.35">
      <c r="A323" s="1"/>
      <c r="I323" s="2"/>
      <c r="J323" s="2"/>
    </row>
    <row r="324" spans="1:10" x14ac:dyDescent="0.35">
      <c r="A324" s="1"/>
      <c r="I324" s="2"/>
      <c r="J324" s="2"/>
    </row>
    <row r="325" spans="1:10" x14ac:dyDescent="0.35">
      <c r="A325" s="1"/>
      <c r="I325" s="2"/>
      <c r="J325" s="2"/>
    </row>
    <row r="326" spans="1:10" x14ac:dyDescent="0.35">
      <c r="A326" s="1"/>
      <c r="I326" s="2"/>
      <c r="J326" s="2"/>
    </row>
    <row r="327" spans="1:10" x14ac:dyDescent="0.35">
      <c r="A327" s="1"/>
      <c r="I327" s="2"/>
      <c r="J327" s="2"/>
    </row>
    <row r="328" spans="1:10" x14ac:dyDescent="0.35">
      <c r="A328" s="1"/>
      <c r="I328" s="2"/>
      <c r="J328" s="2"/>
    </row>
    <row r="329" spans="1:10" x14ac:dyDescent="0.35">
      <c r="A329" s="1"/>
      <c r="I329" s="2"/>
      <c r="J329" s="2"/>
    </row>
    <row r="330" spans="1:10" x14ac:dyDescent="0.35">
      <c r="A330" s="1"/>
      <c r="I330" s="2"/>
      <c r="J330" s="2"/>
    </row>
    <row r="331" spans="1:10" x14ac:dyDescent="0.35">
      <c r="A331" s="1"/>
      <c r="I331" s="2"/>
      <c r="J331" s="2"/>
    </row>
    <row r="332" spans="1:10" x14ac:dyDescent="0.35">
      <c r="A332" s="1"/>
      <c r="I332" s="2"/>
      <c r="J332" s="2"/>
    </row>
    <row r="333" spans="1:10" x14ac:dyDescent="0.35">
      <c r="A333" s="1"/>
      <c r="I333" s="2"/>
      <c r="J333" s="2"/>
    </row>
    <row r="334" spans="1:10" x14ac:dyDescent="0.35">
      <c r="A334" s="1"/>
      <c r="I334" s="2"/>
      <c r="J334" s="2"/>
    </row>
    <row r="335" spans="1:10" x14ac:dyDescent="0.35">
      <c r="A335" s="1"/>
      <c r="I335" s="2"/>
      <c r="J335" s="2"/>
    </row>
    <row r="336" spans="1:10" x14ac:dyDescent="0.35">
      <c r="A336" s="1"/>
      <c r="I336" s="2"/>
      <c r="J336" s="2"/>
    </row>
    <row r="337" spans="1:10" x14ac:dyDescent="0.35">
      <c r="A337" s="1"/>
      <c r="I337" s="2"/>
      <c r="J337" s="2"/>
    </row>
    <row r="338" spans="1:10" x14ac:dyDescent="0.35">
      <c r="A338" s="1"/>
      <c r="I338" s="2"/>
      <c r="J338" s="2"/>
    </row>
    <row r="339" spans="1:10" x14ac:dyDescent="0.35">
      <c r="A339" s="1"/>
      <c r="I339" s="2"/>
      <c r="J339" s="2"/>
    </row>
    <row r="340" spans="1:10" x14ac:dyDescent="0.35">
      <c r="A340" s="1"/>
      <c r="I340" s="2"/>
      <c r="J340" s="2"/>
    </row>
    <row r="341" spans="1:10" x14ac:dyDescent="0.35">
      <c r="A341" s="1"/>
      <c r="I341" s="2"/>
      <c r="J341" s="2"/>
    </row>
    <row r="342" spans="1:10" x14ac:dyDescent="0.35">
      <c r="A342" s="1"/>
      <c r="I342" s="2"/>
      <c r="J342" s="2"/>
    </row>
    <row r="343" spans="1:10" x14ac:dyDescent="0.35">
      <c r="A343" s="1"/>
      <c r="I343" s="2"/>
      <c r="J343" s="2"/>
    </row>
    <row r="344" spans="1:10" x14ac:dyDescent="0.35">
      <c r="A344" s="1"/>
      <c r="I344" s="2"/>
      <c r="J344" s="2"/>
    </row>
    <row r="345" spans="1:10" x14ac:dyDescent="0.35">
      <c r="A345" s="1"/>
      <c r="I345" s="2"/>
      <c r="J345" s="2"/>
    </row>
    <row r="346" spans="1:10" x14ac:dyDescent="0.35">
      <c r="A346" s="1"/>
      <c r="I346" s="2"/>
      <c r="J346" s="2"/>
    </row>
    <row r="347" spans="1:10" x14ac:dyDescent="0.35">
      <c r="A347" s="1"/>
      <c r="I347" s="2"/>
      <c r="J347" s="2"/>
    </row>
    <row r="348" spans="1:10" x14ac:dyDescent="0.35">
      <c r="A348" s="1"/>
      <c r="I348" s="2"/>
      <c r="J348" s="2"/>
    </row>
    <row r="349" spans="1:10" x14ac:dyDescent="0.35">
      <c r="A349" s="1"/>
      <c r="I349" s="2"/>
      <c r="J349" s="2"/>
    </row>
    <row r="350" spans="1:10" x14ac:dyDescent="0.35">
      <c r="A350" s="1"/>
      <c r="I350" s="2"/>
      <c r="J350" s="2"/>
    </row>
    <row r="351" spans="1:10" x14ac:dyDescent="0.35">
      <c r="A351" s="1"/>
      <c r="I351" s="2"/>
      <c r="J351" s="2"/>
    </row>
    <row r="352" spans="1:10" x14ac:dyDescent="0.35">
      <c r="A352" s="1"/>
      <c r="I352" s="2"/>
      <c r="J352" s="2"/>
    </row>
    <row r="353" spans="1:10" x14ac:dyDescent="0.35">
      <c r="A353" s="1"/>
      <c r="I353" s="2"/>
      <c r="J353" s="2"/>
    </row>
    <row r="354" spans="1:10" x14ac:dyDescent="0.35">
      <c r="A354" s="1"/>
      <c r="I354" s="2"/>
      <c r="J354" s="2"/>
    </row>
    <row r="355" spans="1:10" x14ac:dyDescent="0.35">
      <c r="A355" s="1"/>
      <c r="I355" s="2"/>
      <c r="J355" s="2"/>
    </row>
    <row r="356" spans="1:10" x14ac:dyDescent="0.35">
      <c r="A356" s="1"/>
      <c r="I356" s="2"/>
      <c r="J356" s="2"/>
    </row>
    <row r="357" spans="1:10" x14ac:dyDescent="0.35">
      <c r="A357" s="1"/>
      <c r="I357" s="2"/>
      <c r="J357" s="2"/>
    </row>
    <row r="358" spans="1:10" x14ac:dyDescent="0.35">
      <c r="A358" s="1"/>
      <c r="I358" s="2"/>
      <c r="J358" s="2"/>
    </row>
    <row r="359" spans="1:10" x14ac:dyDescent="0.35">
      <c r="A359" s="1"/>
      <c r="I359" s="2"/>
      <c r="J359" s="2"/>
    </row>
    <row r="360" spans="1:10" x14ac:dyDescent="0.35">
      <c r="A360" s="1"/>
      <c r="I360" s="2"/>
      <c r="J360" s="2"/>
    </row>
    <row r="361" spans="1:10" x14ac:dyDescent="0.35">
      <c r="A361" s="1"/>
      <c r="I361" s="2"/>
      <c r="J361" s="2"/>
    </row>
    <row r="362" spans="1:10" x14ac:dyDescent="0.35">
      <c r="A362" s="1"/>
      <c r="I362" s="2"/>
      <c r="J362" s="2"/>
    </row>
    <row r="363" spans="1:10" x14ac:dyDescent="0.35">
      <c r="A363" s="1"/>
      <c r="I363" s="2"/>
      <c r="J363" s="2"/>
    </row>
    <row r="364" spans="1:10" x14ac:dyDescent="0.35">
      <c r="A364" s="1"/>
      <c r="I364" s="2"/>
      <c r="J364" s="2"/>
    </row>
    <row r="365" spans="1:10" x14ac:dyDescent="0.35">
      <c r="A365" s="1"/>
      <c r="I365" s="2"/>
      <c r="J365" s="2"/>
    </row>
    <row r="366" spans="1:10" x14ac:dyDescent="0.35">
      <c r="A366" s="1"/>
      <c r="I366" s="2"/>
      <c r="J366" s="2"/>
    </row>
    <row r="367" spans="1:10" x14ac:dyDescent="0.35">
      <c r="A367" s="1"/>
      <c r="I367" s="2"/>
      <c r="J367" s="2"/>
    </row>
    <row r="368" spans="1:10" x14ac:dyDescent="0.35">
      <c r="A368" s="1"/>
      <c r="I368" s="2"/>
      <c r="J368" s="2"/>
    </row>
    <row r="369" spans="1:10" x14ac:dyDescent="0.35">
      <c r="A369" s="1"/>
      <c r="I369" s="2"/>
      <c r="J369" s="2"/>
    </row>
    <row r="370" spans="1:10" x14ac:dyDescent="0.35">
      <c r="A370" s="1"/>
      <c r="I370" s="2"/>
      <c r="J370" s="2"/>
    </row>
    <row r="371" spans="1:10" x14ac:dyDescent="0.35">
      <c r="A371" s="1"/>
      <c r="I371" s="2"/>
      <c r="J371" s="2"/>
    </row>
    <row r="372" spans="1:10" x14ac:dyDescent="0.35">
      <c r="A372" s="1"/>
      <c r="I372" s="2"/>
      <c r="J372" s="2"/>
    </row>
    <row r="373" spans="1:10" x14ac:dyDescent="0.35">
      <c r="A373" s="1"/>
      <c r="I373" s="2"/>
      <c r="J373" s="2"/>
    </row>
    <row r="374" spans="1:10" x14ac:dyDescent="0.35">
      <c r="A374" s="1"/>
      <c r="I374" s="2"/>
      <c r="J374" s="2"/>
    </row>
    <row r="375" spans="1:10" x14ac:dyDescent="0.35">
      <c r="A375" s="1"/>
      <c r="I375" s="2"/>
      <c r="J375" s="2"/>
    </row>
    <row r="376" spans="1:10" x14ac:dyDescent="0.35">
      <c r="A376" s="1"/>
      <c r="I376" s="2"/>
      <c r="J376" s="2"/>
    </row>
    <row r="377" spans="1:10" x14ac:dyDescent="0.35">
      <c r="A377" s="1"/>
      <c r="I377" s="2"/>
      <c r="J377" s="2"/>
    </row>
    <row r="378" spans="1:10" x14ac:dyDescent="0.35">
      <c r="A378" s="1"/>
      <c r="I378" s="2"/>
      <c r="J378" s="2"/>
    </row>
    <row r="379" spans="1:10" x14ac:dyDescent="0.35">
      <c r="A379" s="1"/>
      <c r="I379" s="2"/>
      <c r="J379" s="2"/>
    </row>
    <row r="380" spans="1:10" x14ac:dyDescent="0.35">
      <c r="A380" s="1"/>
      <c r="I380" s="2"/>
      <c r="J380" s="2"/>
    </row>
    <row r="381" spans="1:10" x14ac:dyDescent="0.35">
      <c r="A381" s="1"/>
      <c r="I381" s="2"/>
      <c r="J381" s="2"/>
    </row>
    <row r="382" spans="1:10" x14ac:dyDescent="0.35">
      <c r="A382" s="1"/>
      <c r="I382" s="2"/>
      <c r="J382" s="2"/>
    </row>
    <row r="383" spans="1:10" x14ac:dyDescent="0.35">
      <c r="A383" s="1"/>
      <c r="I383" s="2"/>
      <c r="J383" s="2"/>
    </row>
    <row r="384" spans="1:10" x14ac:dyDescent="0.35">
      <c r="A384" s="1"/>
      <c r="I384" s="2"/>
      <c r="J384" s="2"/>
    </row>
    <row r="385" spans="1:10" x14ac:dyDescent="0.35">
      <c r="A385" s="1"/>
      <c r="I385" s="2"/>
      <c r="J385" s="2"/>
    </row>
    <row r="386" spans="1:10" x14ac:dyDescent="0.35">
      <c r="A386" s="1"/>
      <c r="I386" s="2"/>
      <c r="J386" s="2"/>
    </row>
    <row r="387" spans="1:10" x14ac:dyDescent="0.35">
      <c r="A387" s="1"/>
      <c r="I387" s="2"/>
      <c r="J387" s="2"/>
    </row>
    <row r="388" spans="1:10" x14ac:dyDescent="0.35">
      <c r="A388" s="1"/>
      <c r="I388" s="2"/>
      <c r="J388" s="2"/>
    </row>
    <row r="389" spans="1:10" x14ac:dyDescent="0.35">
      <c r="A389" s="1"/>
      <c r="I389" s="2"/>
      <c r="J389" s="2"/>
    </row>
    <row r="390" spans="1:10" x14ac:dyDescent="0.35">
      <c r="A390" s="1"/>
      <c r="I390" s="2"/>
      <c r="J390" s="2"/>
    </row>
    <row r="391" spans="1:10" x14ac:dyDescent="0.35">
      <c r="A391" s="1"/>
      <c r="I391" s="2"/>
      <c r="J391" s="2"/>
    </row>
    <row r="392" spans="1:10" x14ac:dyDescent="0.35">
      <c r="A392" s="1"/>
      <c r="I392" s="2"/>
      <c r="J392" s="2"/>
    </row>
    <row r="393" spans="1:10" x14ac:dyDescent="0.35">
      <c r="A393" s="1"/>
      <c r="I393" s="2"/>
      <c r="J393" s="2"/>
    </row>
    <row r="394" spans="1:10" x14ac:dyDescent="0.35">
      <c r="A394" s="1"/>
      <c r="I394" s="2"/>
      <c r="J394" s="2"/>
    </row>
    <row r="395" spans="1:10" x14ac:dyDescent="0.35">
      <c r="A395" s="1"/>
      <c r="I395" s="2"/>
      <c r="J395" s="2"/>
    </row>
    <row r="396" spans="1:10" x14ac:dyDescent="0.35">
      <c r="A396" s="1"/>
      <c r="I396" s="2"/>
      <c r="J396" s="2"/>
    </row>
    <row r="397" spans="1:10" x14ac:dyDescent="0.35">
      <c r="A397" s="1"/>
      <c r="I397" s="2"/>
      <c r="J397" s="2"/>
    </row>
    <row r="398" spans="1:10" x14ac:dyDescent="0.35">
      <c r="A398" s="1"/>
      <c r="I398" s="2"/>
      <c r="J398" s="2"/>
    </row>
    <row r="399" spans="1:10" x14ac:dyDescent="0.35">
      <c r="A399" s="1"/>
      <c r="I399" s="2"/>
      <c r="J399" s="2"/>
    </row>
    <row r="400" spans="1:10" x14ac:dyDescent="0.35">
      <c r="A400" s="1"/>
      <c r="I400" s="2"/>
      <c r="J400" s="2"/>
    </row>
    <row r="401" spans="1:10" x14ac:dyDescent="0.35">
      <c r="A401" s="1"/>
      <c r="I401" s="2"/>
      <c r="J401" s="2"/>
    </row>
    <row r="402" spans="1:10" x14ac:dyDescent="0.35">
      <c r="A402" s="1"/>
      <c r="I402" s="2"/>
      <c r="J402" s="2"/>
    </row>
    <row r="403" spans="1:10" x14ac:dyDescent="0.35">
      <c r="A403" s="1"/>
      <c r="I403" s="2"/>
      <c r="J403" s="2"/>
    </row>
    <row r="404" spans="1:10" x14ac:dyDescent="0.35">
      <c r="A404" s="1"/>
      <c r="I404" s="2"/>
      <c r="J404" s="2"/>
    </row>
    <row r="405" spans="1:10" x14ac:dyDescent="0.35">
      <c r="A405" s="1"/>
      <c r="I405" s="2"/>
      <c r="J405" s="2"/>
    </row>
    <row r="406" spans="1:10" x14ac:dyDescent="0.35">
      <c r="A406" s="1"/>
      <c r="I406" s="2"/>
      <c r="J406" s="2"/>
    </row>
    <row r="407" spans="1:10" x14ac:dyDescent="0.35">
      <c r="A407" s="1"/>
      <c r="I407" s="2"/>
      <c r="J407" s="2"/>
    </row>
    <row r="408" spans="1:10" x14ac:dyDescent="0.35">
      <c r="A408" s="1"/>
      <c r="I408" s="2"/>
      <c r="J408" s="2"/>
    </row>
    <row r="409" spans="1:10" x14ac:dyDescent="0.35">
      <c r="A409" s="1"/>
      <c r="I409" s="2"/>
      <c r="J409" s="2"/>
    </row>
    <row r="410" spans="1:10" x14ac:dyDescent="0.35">
      <c r="A410" s="1"/>
      <c r="I410" s="2"/>
      <c r="J410" s="2"/>
    </row>
    <row r="411" spans="1:10" x14ac:dyDescent="0.35">
      <c r="A411" s="1"/>
      <c r="I411" s="2"/>
      <c r="J411" s="2"/>
    </row>
    <row r="412" spans="1:10" x14ac:dyDescent="0.35">
      <c r="A412" s="1"/>
      <c r="I412" s="2"/>
      <c r="J412" s="2"/>
    </row>
    <row r="413" spans="1:10" x14ac:dyDescent="0.35">
      <c r="A413" s="1"/>
      <c r="I413" s="2"/>
      <c r="J413" s="2"/>
    </row>
    <row r="414" spans="1:10" x14ac:dyDescent="0.35">
      <c r="A414" s="1"/>
      <c r="I414" s="2"/>
      <c r="J414" s="2"/>
    </row>
    <row r="415" spans="1:10" x14ac:dyDescent="0.35">
      <c r="A415" s="1"/>
      <c r="I415" s="2"/>
      <c r="J415" s="2"/>
    </row>
    <row r="416" spans="1:10" x14ac:dyDescent="0.35">
      <c r="A416" s="1"/>
      <c r="I416" s="2"/>
      <c r="J416" s="2"/>
    </row>
    <row r="417" spans="1:10" x14ac:dyDescent="0.35">
      <c r="A417" s="1"/>
      <c r="I417" s="2"/>
      <c r="J417" s="2"/>
    </row>
    <row r="418" spans="1:10" x14ac:dyDescent="0.35">
      <c r="A418" s="1"/>
      <c r="I418" s="2"/>
      <c r="J418" s="2"/>
    </row>
    <row r="419" spans="1:10" x14ac:dyDescent="0.35">
      <c r="A419" s="1"/>
      <c r="I419" s="2"/>
      <c r="J419" s="2"/>
    </row>
    <row r="420" spans="1:10" x14ac:dyDescent="0.35">
      <c r="A420" s="1"/>
      <c r="I420" s="2"/>
      <c r="J420" s="2"/>
    </row>
    <row r="421" spans="1:10" x14ac:dyDescent="0.35">
      <c r="A421" s="1"/>
      <c r="I421" s="2"/>
      <c r="J421" s="2"/>
    </row>
    <row r="422" spans="1:10" x14ac:dyDescent="0.35">
      <c r="A422" s="1"/>
      <c r="I422" s="2"/>
      <c r="J422" s="2"/>
    </row>
    <row r="423" spans="1:10" x14ac:dyDescent="0.35">
      <c r="A423" s="1"/>
      <c r="I423" s="2"/>
      <c r="J423" s="2"/>
    </row>
    <row r="424" spans="1:10" x14ac:dyDescent="0.35">
      <c r="A424" s="1"/>
      <c r="I424" s="2"/>
      <c r="J424" s="2"/>
    </row>
    <row r="425" spans="1:10" x14ac:dyDescent="0.35">
      <c r="A425" s="1"/>
      <c r="I425" s="2"/>
      <c r="J425" s="2"/>
    </row>
    <row r="426" spans="1:10" x14ac:dyDescent="0.35">
      <c r="A426" s="1"/>
      <c r="I426" s="2"/>
      <c r="J426" s="2"/>
    </row>
    <row r="427" spans="1:10" x14ac:dyDescent="0.35">
      <c r="A427" s="1"/>
      <c r="I427" s="2"/>
      <c r="J427" s="2"/>
    </row>
    <row r="428" spans="1:10" x14ac:dyDescent="0.35">
      <c r="A428" s="1"/>
      <c r="I428" s="2"/>
      <c r="J428" s="2"/>
    </row>
    <row r="429" spans="1:10" x14ac:dyDescent="0.35">
      <c r="A429" s="1"/>
      <c r="I429" s="2"/>
      <c r="J429" s="2"/>
    </row>
    <row r="430" spans="1:10" x14ac:dyDescent="0.35">
      <c r="A430" s="1"/>
      <c r="I430" s="2"/>
      <c r="J430" s="2"/>
    </row>
    <row r="431" spans="1:10" x14ac:dyDescent="0.35">
      <c r="A431" s="1"/>
      <c r="I431" s="2"/>
      <c r="J431" s="2"/>
    </row>
    <row r="432" spans="1:10" x14ac:dyDescent="0.35">
      <c r="A432" s="1"/>
      <c r="I432" s="2"/>
      <c r="J432" s="2"/>
    </row>
    <row r="433" spans="1:10" x14ac:dyDescent="0.35">
      <c r="A433" s="1"/>
      <c r="I433" s="2"/>
      <c r="J433" s="2"/>
    </row>
    <row r="434" spans="1:10" x14ac:dyDescent="0.35">
      <c r="A434" s="1"/>
      <c r="I434" s="2"/>
      <c r="J434" s="2"/>
    </row>
    <row r="435" spans="1:10" x14ac:dyDescent="0.35">
      <c r="A435" s="1"/>
      <c r="I435" s="2"/>
      <c r="J435" s="2"/>
    </row>
    <row r="436" spans="1:10" x14ac:dyDescent="0.35">
      <c r="A436" s="1"/>
      <c r="I436" s="2"/>
      <c r="J436" s="2"/>
    </row>
    <row r="437" spans="1:10" x14ac:dyDescent="0.35">
      <c r="A437" s="1"/>
      <c r="I437" s="2"/>
      <c r="J437" s="2"/>
    </row>
    <row r="438" spans="1:10" x14ac:dyDescent="0.35">
      <c r="A438" s="1"/>
      <c r="I438" s="2"/>
      <c r="J438" s="2"/>
    </row>
    <row r="439" spans="1:10" x14ac:dyDescent="0.35">
      <c r="A439" s="1"/>
      <c r="I439" s="2"/>
      <c r="J439" s="2"/>
    </row>
    <row r="440" spans="1:10" x14ac:dyDescent="0.35">
      <c r="A440" s="1"/>
      <c r="I440" s="2"/>
      <c r="J440" s="2"/>
    </row>
    <row r="441" spans="1:10" x14ac:dyDescent="0.35">
      <c r="A441" s="1"/>
      <c r="I441" s="2"/>
      <c r="J441" s="2"/>
    </row>
    <row r="442" spans="1:10" x14ac:dyDescent="0.35">
      <c r="A442" s="1"/>
      <c r="I442" s="2"/>
      <c r="J442" s="2"/>
    </row>
    <row r="443" spans="1:10" x14ac:dyDescent="0.35">
      <c r="A443" s="1"/>
      <c r="I443" s="2"/>
      <c r="J443" s="2"/>
    </row>
    <row r="444" spans="1:10" x14ac:dyDescent="0.35">
      <c r="A444" s="1"/>
      <c r="I444" s="2"/>
      <c r="J444" s="2"/>
    </row>
    <row r="445" spans="1:10" x14ac:dyDescent="0.35">
      <c r="A445" s="1"/>
      <c r="I445" s="2"/>
      <c r="J445" s="2"/>
    </row>
    <row r="446" spans="1:10" x14ac:dyDescent="0.35">
      <c r="A446" s="1"/>
      <c r="I446" s="2"/>
      <c r="J446" s="2"/>
    </row>
    <row r="447" spans="1:10" x14ac:dyDescent="0.35">
      <c r="A447" s="1"/>
      <c r="I447" s="2"/>
      <c r="J447" s="2"/>
    </row>
    <row r="448" spans="1:10" x14ac:dyDescent="0.35">
      <c r="A448" s="1"/>
      <c r="I448" s="2"/>
      <c r="J448" s="2"/>
    </row>
    <row r="449" spans="1:10" x14ac:dyDescent="0.35">
      <c r="A449" s="1"/>
      <c r="I449" s="2"/>
      <c r="J449" s="2"/>
    </row>
    <row r="450" spans="1:10" x14ac:dyDescent="0.35">
      <c r="A450" s="1"/>
      <c r="I450" s="2"/>
      <c r="J450" s="2"/>
    </row>
    <row r="451" spans="1:10" x14ac:dyDescent="0.35">
      <c r="A451" s="1"/>
      <c r="I451" s="2"/>
      <c r="J451" s="2"/>
    </row>
    <row r="452" spans="1:10" x14ac:dyDescent="0.35">
      <c r="A452" s="1"/>
      <c r="I452" s="2"/>
      <c r="J452" s="2"/>
    </row>
    <row r="453" spans="1:10" x14ac:dyDescent="0.35">
      <c r="A453" s="1"/>
      <c r="I453" s="2"/>
      <c r="J453" s="2"/>
    </row>
    <row r="454" spans="1:10" x14ac:dyDescent="0.35">
      <c r="A454" s="1"/>
      <c r="I454" s="2"/>
      <c r="J454" s="2"/>
    </row>
    <row r="455" spans="1:10" x14ac:dyDescent="0.35">
      <c r="A455" s="1"/>
      <c r="I455" s="2"/>
      <c r="J455" s="2"/>
    </row>
    <row r="456" spans="1:10" x14ac:dyDescent="0.35">
      <c r="A456" s="1"/>
      <c r="I456" s="2"/>
      <c r="J456" s="2"/>
    </row>
    <row r="457" spans="1:10" x14ac:dyDescent="0.35">
      <c r="A457" s="1"/>
      <c r="I457" s="2"/>
      <c r="J457" s="2"/>
    </row>
    <row r="458" spans="1:10" x14ac:dyDescent="0.35">
      <c r="A458" s="1"/>
      <c r="I458" s="2"/>
      <c r="J458" s="2"/>
    </row>
    <row r="459" spans="1:10" x14ac:dyDescent="0.35">
      <c r="A459" s="1"/>
      <c r="I459" s="2"/>
      <c r="J459" s="2"/>
    </row>
    <row r="460" spans="1:10" x14ac:dyDescent="0.35">
      <c r="A460" s="1"/>
      <c r="I460" s="2"/>
      <c r="J460" s="2"/>
    </row>
    <row r="461" spans="1:10" x14ac:dyDescent="0.35">
      <c r="A461" s="1"/>
      <c r="I461" s="2"/>
      <c r="J461" s="2"/>
    </row>
    <row r="462" spans="1:10" x14ac:dyDescent="0.35">
      <c r="A462" s="1"/>
      <c r="I462" s="2"/>
      <c r="J462" s="2"/>
    </row>
    <row r="463" spans="1:10" x14ac:dyDescent="0.35">
      <c r="A463" s="1"/>
      <c r="I463" s="2"/>
      <c r="J463" s="2"/>
    </row>
    <row r="464" spans="1:10" x14ac:dyDescent="0.35">
      <c r="A464" s="1"/>
      <c r="I464" s="2"/>
      <c r="J464" s="2"/>
    </row>
    <row r="465" spans="1:10" x14ac:dyDescent="0.35">
      <c r="A465" s="1"/>
      <c r="I465" s="2"/>
      <c r="J465" s="2"/>
    </row>
    <row r="466" spans="1:10" x14ac:dyDescent="0.35">
      <c r="A466" s="1"/>
      <c r="I466" s="2"/>
      <c r="J466" s="2"/>
    </row>
    <row r="467" spans="1:10" x14ac:dyDescent="0.35">
      <c r="A467" s="1"/>
      <c r="I467" s="2"/>
      <c r="J467" s="2"/>
    </row>
    <row r="468" spans="1:10" x14ac:dyDescent="0.35">
      <c r="A468" s="1"/>
      <c r="I468" s="2"/>
      <c r="J468" s="2"/>
    </row>
    <row r="469" spans="1:10" x14ac:dyDescent="0.35">
      <c r="A469" s="1"/>
      <c r="I469" s="2"/>
      <c r="J469" s="2"/>
    </row>
    <row r="470" spans="1:10" x14ac:dyDescent="0.35">
      <c r="A470" s="1"/>
      <c r="I470" s="2"/>
      <c r="J470" s="2"/>
    </row>
    <row r="471" spans="1:10" x14ac:dyDescent="0.35">
      <c r="A471" s="1"/>
      <c r="I471" s="2"/>
      <c r="J471" s="2"/>
    </row>
    <row r="472" spans="1:10" x14ac:dyDescent="0.35">
      <c r="A472" s="1"/>
      <c r="I472" s="2"/>
      <c r="J472" s="2"/>
    </row>
    <row r="473" spans="1:10" x14ac:dyDescent="0.35">
      <c r="A473" s="1"/>
      <c r="I473" s="2"/>
      <c r="J473" s="2"/>
    </row>
    <row r="474" spans="1:10" x14ac:dyDescent="0.35">
      <c r="A474" s="1"/>
      <c r="I474" s="2"/>
      <c r="J474" s="2"/>
    </row>
    <row r="475" spans="1:10" x14ac:dyDescent="0.35">
      <c r="A475" s="1"/>
      <c r="I475" s="2"/>
      <c r="J475" s="2"/>
    </row>
    <row r="476" spans="1:10" x14ac:dyDescent="0.35">
      <c r="A476" s="1"/>
      <c r="I476" s="2"/>
      <c r="J476" s="2"/>
    </row>
    <row r="477" spans="1:10" x14ac:dyDescent="0.35">
      <c r="A477" s="1"/>
      <c r="I477" s="2"/>
      <c r="J477" s="2"/>
    </row>
    <row r="478" spans="1:10" x14ac:dyDescent="0.35">
      <c r="A478" s="1"/>
      <c r="I478" s="2"/>
      <c r="J478" s="2"/>
    </row>
    <row r="479" spans="1:10" x14ac:dyDescent="0.35">
      <c r="A479" s="1"/>
      <c r="I479" s="2"/>
      <c r="J479" s="2"/>
    </row>
    <row r="480" spans="1:10" x14ac:dyDescent="0.35">
      <c r="A480" s="1"/>
      <c r="I480" s="2"/>
      <c r="J480" s="2"/>
    </row>
    <row r="481" spans="1:10" x14ac:dyDescent="0.35">
      <c r="A481" s="1"/>
      <c r="I481" s="2"/>
      <c r="J481" s="2"/>
    </row>
    <row r="482" spans="1:10" x14ac:dyDescent="0.35">
      <c r="A482" s="1"/>
      <c r="I482" s="2"/>
      <c r="J482" s="2"/>
    </row>
    <row r="483" spans="1:10" x14ac:dyDescent="0.35">
      <c r="A483" s="1"/>
      <c r="I483" s="2"/>
      <c r="J483" s="2"/>
    </row>
    <row r="484" spans="1:10" x14ac:dyDescent="0.35">
      <c r="A484" s="1"/>
      <c r="I484" s="2"/>
      <c r="J484" s="2"/>
    </row>
    <row r="485" spans="1:10" x14ac:dyDescent="0.35">
      <c r="A485" s="1"/>
      <c r="I485" s="2"/>
      <c r="J485" s="2"/>
    </row>
    <row r="486" spans="1:10" x14ac:dyDescent="0.35">
      <c r="A486" s="1"/>
      <c r="I486" s="2"/>
      <c r="J486" s="2"/>
    </row>
    <row r="487" spans="1:10" x14ac:dyDescent="0.35">
      <c r="A487" s="1"/>
      <c r="I487" s="2"/>
      <c r="J487" s="2"/>
    </row>
    <row r="488" spans="1:10" x14ac:dyDescent="0.35">
      <c r="A488" s="1"/>
      <c r="I488" s="2"/>
      <c r="J488" s="2"/>
    </row>
    <row r="489" spans="1:10" x14ac:dyDescent="0.35">
      <c r="A489" s="1"/>
      <c r="I489" s="2"/>
      <c r="J489" s="2"/>
    </row>
    <row r="490" spans="1:10" x14ac:dyDescent="0.35">
      <c r="A490" s="1"/>
      <c r="I490" s="2"/>
      <c r="J490" s="2"/>
    </row>
    <row r="491" spans="1:10" x14ac:dyDescent="0.35">
      <c r="A491" s="1"/>
      <c r="I491" s="2"/>
      <c r="J491" s="2"/>
    </row>
    <row r="492" spans="1:10" x14ac:dyDescent="0.35">
      <c r="A492" s="1"/>
      <c r="I492" s="2"/>
      <c r="J492" s="2"/>
    </row>
    <row r="493" spans="1:10" x14ac:dyDescent="0.35">
      <c r="A493" s="1"/>
      <c r="I493" s="2"/>
      <c r="J493" s="2"/>
    </row>
    <row r="494" spans="1:10" x14ac:dyDescent="0.35">
      <c r="A494" s="1"/>
      <c r="I494" s="2"/>
      <c r="J494" s="2"/>
    </row>
    <row r="495" spans="1:10" x14ac:dyDescent="0.35">
      <c r="A495" s="1"/>
      <c r="I495" s="2"/>
      <c r="J495" s="2"/>
    </row>
    <row r="496" spans="1:10" x14ac:dyDescent="0.35">
      <c r="A496" s="1"/>
      <c r="I496" s="2"/>
      <c r="J496" s="2"/>
    </row>
    <row r="497" spans="1:10" x14ac:dyDescent="0.35">
      <c r="A497" s="1"/>
      <c r="I497" s="2"/>
      <c r="J497" s="2"/>
    </row>
    <row r="498" spans="1:10" x14ac:dyDescent="0.35">
      <c r="A498" s="1"/>
      <c r="I498" s="2"/>
      <c r="J498" s="2"/>
    </row>
    <row r="499" spans="1:10" x14ac:dyDescent="0.35">
      <c r="A499" s="1"/>
      <c r="I499" s="2"/>
      <c r="J499" s="2"/>
    </row>
    <row r="500" spans="1:10" x14ac:dyDescent="0.35">
      <c r="A500" s="1"/>
      <c r="I500" s="2"/>
      <c r="J500" s="2"/>
    </row>
    <row r="501" spans="1:10" x14ac:dyDescent="0.35">
      <c r="A501" s="1"/>
      <c r="I501" s="2"/>
      <c r="J501" s="2"/>
    </row>
    <row r="502" spans="1:10" x14ac:dyDescent="0.35">
      <c r="A502" s="1"/>
      <c r="I502" s="2"/>
      <c r="J502" s="2"/>
    </row>
    <row r="503" spans="1:10" x14ac:dyDescent="0.35">
      <c r="A503" s="1"/>
      <c r="I503" s="2"/>
      <c r="J503" s="2"/>
    </row>
    <row r="504" spans="1:10" x14ac:dyDescent="0.35">
      <c r="A504" s="1"/>
      <c r="I504" s="2"/>
      <c r="J504" s="2"/>
    </row>
    <row r="505" spans="1:10" x14ac:dyDescent="0.35">
      <c r="A505" s="1"/>
      <c r="I505" s="2"/>
      <c r="J505" s="2"/>
    </row>
    <row r="506" spans="1:10" x14ac:dyDescent="0.35">
      <c r="A506" s="1"/>
      <c r="I506" s="2"/>
      <c r="J506" s="2"/>
    </row>
    <row r="507" spans="1:10" x14ac:dyDescent="0.35">
      <c r="A507" s="1"/>
      <c r="I507" s="2"/>
      <c r="J507" s="2"/>
    </row>
    <row r="508" spans="1:10" x14ac:dyDescent="0.35">
      <c r="A508" s="1"/>
      <c r="I508" s="2"/>
      <c r="J508" s="2"/>
    </row>
    <row r="509" spans="1:10" x14ac:dyDescent="0.35">
      <c r="A509" s="1"/>
      <c r="I509" s="2"/>
      <c r="J509" s="2"/>
    </row>
    <row r="510" spans="1:10" x14ac:dyDescent="0.35">
      <c r="A510" s="1"/>
      <c r="I510" s="2"/>
      <c r="J510" s="2"/>
    </row>
    <row r="511" spans="1:10" x14ac:dyDescent="0.35">
      <c r="A511" s="1"/>
      <c r="I511" s="2"/>
      <c r="J511" s="2"/>
    </row>
    <row r="512" spans="1:10" x14ac:dyDescent="0.35">
      <c r="A512" s="1"/>
      <c r="I512" s="2"/>
      <c r="J512" s="2"/>
    </row>
    <row r="513" spans="1:10" x14ac:dyDescent="0.35">
      <c r="A513" s="1"/>
      <c r="I513" s="2"/>
      <c r="J513" s="2"/>
    </row>
    <row r="514" spans="1:10" x14ac:dyDescent="0.35">
      <c r="A514" s="1"/>
      <c r="I514" s="2"/>
      <c r="J514" s="2"/>
    </row>
    <row r="515" spans="1:10" x14ac:dyDescent="0.35">
      <c r="A515" s="1"/>
      <c r="I515" s="2"/>
      <c r="J515" s="2"/>
    </row>
    <row r="516" spans="1:10" x14ac:dyDescent="0.35">
      <c r="A516" s="1"/>
      <c r="I516" s="2"/>
      <c r="J516" s="2"/>
    </row>
    <row r="517" spans="1:10" x14ac:dyDescent="0.35">
      <c r="A517" s="1"/>
      <c r="I517" s="2"/>
      <c r="J517" s="2"/>
    </row>
    <row r="518" spans="1:10" x14ac:dyDescent="0.35">
      <c r="A518" s="1"/>
      <c r="I518" s="2"/>
      <c r="J518" s="2"/>
    </row>
    <row r="519" spans="1:10" x14ac:dyDescent="0.35">
      <c r="A519" s="1"/>
      <c r="I519" s="2"/>
      <c r="J519" s="2"/>
    </row>
    <row r="520" spans="1:10" x14ac:dyDescent="0.35">
      <c r="A520" s="1"/>
      <c r="I520" s="2"/>
      <c r="J520" s="2"/>
    </row>
    <row r="521" spans="1:10" x14ac:dyDescent="0.35">
      <c r="A521" s="1"/>
      <c r="I521" s="2"/>
      <c r="J521" s="2"/>
    </row>
    <row r="522" spans="1:10" x14ac:dyDescent="0.35">
      <c r="A522" s="1"/>
      <c r="I522" s="2"/>
      <c r="J522" s="2"/>
    </row>
    <row r="523" spans="1:10" x14ac:dyDescent="0.35">
      <c r="A523" s="1"/>
      <c r="I523" s="2"/>
      <c r="J523" s="2"/>
    </row>
    <row r="524" spans="1:10" x14ac:dyDescent="0.35">
      <c r="A524" s="1"/>
      <c r="I524" s="2"/>
      <c r="J524" s="2"/>
    </row>
    <row r="525" spans="1:10" x14ac:dyDescent="0.35">
      <c r="A525" s="1"/>
      <c r="I525" s="2"/>
      <c r="J525" s="2"/>
    </row>
    <row r="526" spans="1:10" x14ac:dyDescent="0.35">
      <c r="A526" s="1"/>
      <c r="I526" s="2"/>
      <c r="J526" s="2"/>
    </row>
    <row r="527" spans="1:10" x14ac:dyDescent="0.35">
      <c r="A527" s="1"/>
      <c r="I527" s="2"/>
      <c r="J527" s="2"/>
    </row>
    <row r="528" spans="1:10" x14ac:dyDescent="0.35">
      <c r="A528" s="1"/>
      <c r="I528" s="2"/>
      <c r="J528" s="2"/>
    </row>
    <row r="529" spans="1:10" x14ac:dyDescent="0.35">
      <c r="A529" s="1"/>
      <c r="I529" s="2"/>
      <c r="J529" s="2"/>
    </row>
    <row r="530" spans="1:10" x14ac:dyDescent="0.35">
      <c r="A530" s="1"/>
      <c r="I530" s="2"/>
      <c r="J530" s="2"/>
    </row>
    <row r="531" spans="1:10" x14ac:dyDescent="0.35">
      <c r="A531" s="1"/>
      <c r="I531" s="2"/>
      <c r="J531" s="2"/>
    </row>
    <row r="532" spans="1:10" x14ac:dyDescent="0.35">
      <c r="A532" s="1"/>
      <c r="I532" s="2"/>
      <c r="J532" s="2"/>
    </row>
    <row r="533" spans="1:10" x14ac:dyDescent="0.35">
      <c r="A533" s="1"/>
      <c r="I533" s="2"/>
      <c r="J533" s="2"/>
    </row>
    <row r="534" spans="1:10" x14ac:dyDescent="0.35">
      <c r="A534" s="1"/>
      <c r="I534" s="2"/>
      <c r="J534" s="2"/>
    </row>
    <row r="535" spans="1:10" x14ac:dyDescent="0.35">
      <c r="A535" s="1"/>
      <c r="I535" s="2"/>
      <c r="J535" s="2"/>
    </row>
    <row r="536" spans="1:10" x14ac:dyDescent="0.35">
      <c r="A536" s="1"/>
      <c r="I536" s="2"/>
      <c r="J536" s="2"/>
    </row>
    <row r="537" spans="1:10" x14ac:dyDescent="0.35">
      <c r="A537" s="1"/>
      <c r="I537" s="2"/>
      <c r="J537" s="2"/>
    </row>
    <row r="538" spans="1:10" x14ac:dyDescent="0.35">
      <c r="A538" s="1"/>
      <c r="I538" s="2"/>
      <c r="J538" s="2"/>
    </row>
    <row r="539" spans="1:10" x14ac:dyDescent="0.35">
      <c r="A539" s="1"/>
      <c r="I539" s="2"/>
      <c r="J539" s="2"/>
    </row>
    <row r="540" spans="1:10" x14ac:dyDescent="0.35">
      <c r="A540" s="1"/>
      <c r="I540" s="2"/>
      <c r="J540" s="2"/>
    </row>
    <row r="541" spans="1:10" x14ac:dyDescent="0.35">
      <c r="A541" s="1"/>
      <c r="I541" s="2"/>
      <c r="J541" s="2"/>
    </row>
    <row r="542" spans="1:10" x14ac:dyDescent="0.35">
      <c r="A542" s="1"/>
      <c r="I542" s="2"/>
      <c r="J542" s="2"/>
    </row>
    <row r="543" spans="1:10" x14ac:dyDescent="0.35">
      <c r="A543" s="1"/>
      <c r="I543" s="2"/>
      <c r="J543" s="2"/>
    </row>
    <row r="544" spans="1:10" x14ac:dyDescent="0.35">
      <c r="A544" s="1"/>
      <c r="I544" s="2"/>
      <c r="J544" s="2"/>
    </row>
    <row r="545" spans="1:10" x14ac:dyDescent="0.35">
      <c r="A545" s="1"/>
      <c r="I545" s="2"/>
      <c r="J545" s="2"/>
    </row>
    <row r="546" spans="1:10" x14ac:dyDescent="0.35">
      <c r="A546" s="1"/>
      <c r="I546" s="2"/>
      <c r="J546" s="2"/>
    </row>
    <row r="547" spans="1:10" x14ac:dyDescent="0.35">
      <c r="A547" s="1"/>
      <c r="I547" s="2"/>
      <c r="J547" s="2"/>
    </row>
    <row r="548" spans="1:10" x14ac:dyDescent="0.35">
      <c r="A548" s="1"/>
      <c r="I548" s="2"/>
      <c r="J548" s="2"/>
    </row>
    <row r="549" spans="1:10" x14ac:dyDescent="0.35">
      <c r="A549" s="1"/>
      <c r="I549" s="2"/>
      <c r="J549" s="2"/>
    </row>
    <row r="550" spans="1:10" x14ac:dyDescent="0.35">
      <c r="A550" s="1"/>
      <c r="I550" s="2"/>
      <c r="J550" s="2"/>
    </row>
    <row r="551" spans="1:10" x14ac:dyDescent="0.35">
      <c r="A551" s="1"/>
      <c r="I551" s="2"/>
      <c r="J551" s="2"/>
    </row>
    <row r="552" spans="1:10" x14ac:dyDescent="0.35">
      <c r="A552" s="1"/>
      <c r="I552" s="2"/>
      <c r="J552" s="2"/>
    </row>
    <row r="553" spans="1:10" x14ac:dyDescent="0.35">
      <c r="A553" s="1"/>
      <c r="I553" s="2"/>
      <c r="J553" s="2"/>
    </row>
    <row r="554" spans="1:10" x14ac:dyDescent="0.35">
      <c r="A554" s="1"/>
      <c r="I554" s="2"/>
      <c r="J554" s="2"/>
    </row>
    <row r="555" spans="1:10" x14ac:dyDescent="0.35">
      <c r="A555" s="1"/>
      <c r="I555" s="2"/>
      <c r="J555" s="2"/>
    </row>
    <row r="556" spans="1:10" x14ac:dyDescent="0.35">
      <c r="A556" s="1"/>
      <c r="I556" s="2"/>
      <c r="J556" s="2"/>
    </row>
    <row r="557" spans="1:10" x14ac:dyDescent="0.35">
      <c r="A557" s="1"/>
      <c r="I557" s="2"/>
      <c r="J557" s="2"/>
    </row>
    <row r="558" spans="1:10" x14ac:dyDescent="0.35">
      <c r="A558" s="1"/>
      <c r="I558" s="2"/>
      <c r="J558" s="2"/>
    </row>
    <row r="559" spans="1:10" x14ac:dyDescent="0.35">
      <c r="A559" s="1"/>
      <c r="I559" s="2"/>
      <c r="J559" s="2"/>
    </row>
    <row r="560" spans="1:10" x14ac:dyDescent="0.35">
      <c r="A560" s="1"/>
      <c r="I560" s="2"/>
      <c r="J560" s="2"/>
    </row>
    <row r="561" spans="1:10" x14ac:dyDescent="0.35">
      <c r="A561" s="1"/>
      <c r="I561" s="2"/>
      <c r="J561" s="2"/>
    </row>
    <row r="562" spans="1:10" x14ac:dyDescent="0.35">
      <c r="A562" s="1"/>
      <c r="I562" s="2"/>
      <c r="J562" s="2"/>
    </row>
    <row r="563" spans="1:10" x14ac:dyDescent="0.35">
      <c r="A563" s="1"/>
      <c r="I563" s="2"/>
      <c r="J563" s="2"/>
    </row>
    <row r="564" spans="1:10" x14ac:dyDescent="0.35">
      <c r="A564" s="1"/>
      <c r="I564" s="2"/>
      <c r="J564" s="2"/>
    </row>
    <row r="565" spans="1:10" x14ac:dyDescent="0.35">
      <c r="A565" s="1"/>
      <c r="I565" s="2"/>
      <c r="J565" s="2"/>
    </row>
    <row r="566" spans="1:10" x14ac:dyDescent="0.35">
      <c r="A566" s="1"/>
      <c r="I566" s="2"/>
      <c r="J566" s="2"/>
    </row>
    <row r="567" spans="1:10" x14ac:dyDescent="0.35">
      <c r="A567" s="1"/>
      <c r="I567" s="2"/>
      <c r="J567" s="2"/>
    </row>
    <row r="568" spans="1:10" x14ac:dyDescent="0.35">
      <c r="A568" s="1"/>
      <c r="I568" s="2"/>
      <c r="J568" s="2"/>
    </row>
    <row r="569" spans="1:10" x14ac:dyDescent="0.35">
      <c r="A569" s="1"/>
      <c r="I569" s="2"/>
      <c r="J569" s="2"/>
    </row>
    <row r="570" spans="1:10" x14ac:dyDescent="0.35">
      <c r="A570" s="1"/>
      <c r="I570" s="2"/>
      <c r="J570" s="2"/>
    </row>
    <row r="571" spans="1:10" x14ac:dyDescent="0.35">
      <c r="A571" s="1"/>
      <c r="I571" s="2"/>
      <c r="J571" s="2"/>
    </row>
    <row r="572" spans="1:10" x14ac:dyDescent="0.35">
      <c r="A572" s="1"/>
      <c r="I572" s="2"/>
      <c r="J572" s="2"/>
    </row>
    <row r="573" spans="1:10" x14ac:dyDescent="0.35">
      <c r="A573" s="1"/>
      <c r="I573" s="2"/>
      <c r="J573" s="2"/>
    </row>
    <row r="574" spans="1:10" x14ac:dyDescent="0.35">
      <c r="A574" s="1"/>
      <c r="I574" s="2"/>
      <c r="J574" s="2"/>
    </row>
    <row r="575" spans="1:10" x14ac:dyDescent="0.35">
      <c r="A575" s="1"/>
      <c r="I575" s="2"/>
      <c r="J575" s="2"/>
    </row>
    <row r="576" spans="1:10" x14ac:dyDescent="0.35">
      <c r="A576" s="1"/>
      <c r="I576" s="2"/>
      <c r="J576" s="2"/>
    </row>
    <row r="577" spans="1:10" x14ac:dyDescent="0.35">
      <c r="A577" s="1"/>
      <c r="I577" s="2"/>
      <c r="J577" s="2"/>
    </row>
    <row r="578" spans="1:10" x14ac:dyDescent="0.35">
      <c r="A578" s="1"/>
      <c r="I578" s="2"/>
      <c r="J578" s="2"/>
    </row>
    <row r="579" spans="1:10" x14ac:dyDescent="0.35">
      <c r="A579" s="1"/>
      <c r="I579" s="2"/>
      <c r="J579" s="2"/>
    </row>
    <row r="580" spans="1:10" x14ac:dyDescent="0.35">
      <c r="A580" s="1"/>
      <c r="I580" s="2"/>
      <c r="J580" s="2"/>
    </row>
    <row r="581" spans="1:10" x14ac:dyDescent="0.35">
      <c r="A581" s="1"/>
      <c r="I581" s="2"/>
      <c r="J581" s="2"/>
    </row>
    <row r="582" spans="1:10" x14ac:dyDescent="0.35">
      <c r="A582" s="1"/>
      <c r="I582" s="2"/>
      <c r="J582" s="2"/>
    </row>
    <row r="583" spans="1:10" x14ac:dyDescent="0.35">
      <c r="A583" s="1"/>
      <c r="I583" s="2"/>
      <c r="J583" s="2"/>
    </row>
    <row r="584" spans="1:10" x14ac:dyDescent="0.35">
      <c r="A584" s="1"/>
      <c r="I584" s="2"/>
      <c r="J584" s="2"/>
    </row>
    <row r="585" spans="1:10" x14ac:dyDescent="0.35">
      <c r="A585" s="1"/>
      <c r="I585" s="2"/>
      <c r="J585" s="2"/>
    </row>
    <row r="586" spans="1:10" x14ac:dyDescent="0.35">
      <c r="A586" s="1"/>
      <c r="I586" s="2"/>
      <c r="J586" s="2"/>
    </row>
    <row r="587" spans="1:10" x14ac:dyDescent="0.35">
      <c r="A587" s="1"/>
      <c r="I587" s="2"/>
      <c r="J587" s="2"/>
    </row>
    <row r="588" spans="1:10" x14ac:dyDescent="0.35">
      <c r="A588" s="1"/>
      <c r="I588" s="2"/>
      <c r="J588" s="2"/>
    </row>
    <row r="589" spans="1:10" x14ac:dyDescent="0.35">
      <c r="A589" s="1"/>
      <c r="I589" s="2"/>
      <c r="J589" s="2"/>
    </row>
    <row r="590" spans="1:10" x14ac:dyDescent="0.35">
      <c r="A590" s="1"/>
      <c r="I590" s="2"/>
      <c r="J590" s="2"/>
    </row>
    <row r="591" spans="1:10" x14ac:dyDescent="0.35">
      <c r="A591" s="1"/>
      <c r="I591" s="2"/>
      <c r="J591" s="2"/>
    </row>
    <row r="592" spans="1:10" x14ac:dyDescent="0.35">
      <c r="A592" s="1"/>
      <c r="I592" s="2"/>
      <c r="J592" s="2"/>
    </row>
    <row r="593" spans="1:10" x14ac:dyDescent="0.35">
      <c r="A593" s="1"/>
      <c r="I593" s="2"/>
      <c r="J593" s="2"/>
    </row>
    <row r="594" spans="1:10" x14ac:dyDescent="0.35">
      <c r="A594" s="1"/>
      <c r="I594" s="2"/>
      <c r="J594" s="2"/>
    </row>
    <row r="595" spans="1:10" x14ac:dyDescent="0.35">
      <c r="A595" s="1"/>
      <c r="I595" s="2"/>
      <c r="J595" s="2"/>
    </row>
    <row r="596" spans="1:10" x14ac:dyDescent="0.35">
      <c r="A596" s="1"/>
      <c r="I596" s="2"/>
      <c r="J596" s="2"/>
    </row>
    <row r="597" spans="1:10" x14ac:dyDescent="0.35">
      <c r="A597" s="1"/>
      <c r="I597" s="2"/>
      <c r="J597" s="2"/>
    </row>
    <row r="598" spans="1:10" x14ac:dyDescent="0.35">
      <c r="A598" s="1"/>
      <c r="I598" s="2"/>
      <c r="J598" s="2"/>
    </row>
    <row r="599" spans="1:10" x14ac:dyDescent="0.35">
      <c r="A599" s="1"/>
      <c r="I599" s="2"/>
      <c r="J599" s="2"/>
    </row>
    <row r="600" spans="1:10" x14ac:dyDescent="0.35">
      <c r="A600" s="1"/>
      <c r="I600" s="2"/>
      <c r="J600" s="2"/>
    </row>
    <row r="601" spans="1:10" x14ac:dyDescent="0.35">
      <c r="A601" s="1"/>
      <c r="I601" s="2"/>
      <c r="J601" s="2"/>
    </row>
    <row r="602" spans="1:10" x14ac:dyDescent="0.35">
      <c r="A602" s="1"/>
      <c r="I602" s="2"/>
      <c r="J602" s="2"/>
    </row>
    <row r="603" spans="1:10" x14ac:dyDescent="0.35">
      <c r="A603" s="1"/>
      <c r="I603" s="2"/>
      <c r="J603" s="2"/>
    </row>
    <row r="604" spans="1:10" x14ac:dyDescent="0.35">
      <c r="A604" s="1"/>
      <c r="I604" s="2"/>
      <c r="J604" s="2"/>
    </row>
    <row r="605" spans="1:10" x14ac:dyDescent="0.35">
      <c r="A605" s="1"/>
      <c r="I605" s="2"/>
      <c r="J605" s="2"/>
    </row>
    <row r="606" spans="1:10" x14ac:dyDescent="0.35">
      <c r="A606" s="1"/>
      <c r="I606" s="2"/>
      <c r="J606" s="2"/>
    </row>
    <row r="607" spans="1:10" x14ac:dyDescent="0.35">
      <c r="A607" s="1"/>
      <c r="I607" s="2"/>
      <c r="J607" s="2"/>
    </row>
    <row r="608" spans="1:10" x14ac:dyDescent="0.35">
      <c r="A608" s="1"/>
      <c r="I608" s="2"/>
      <c r="J608" s="2"/>
    </row>
    <row r="609" spans="1:10" x14ac:dyDescent="0.35">
      <c r="A609" s="1"/>
      <c r="I609" s="2"/>
      <c r="J609" s="2"/>
    </row>
    <row r="610" spans="1:10" x14ac:dyDescent="0.35">
      <c r="A610" s="1"/>
      <c r="I610" s="2"/>
      <c r="J610" s="2"/>
    </row>
    <row r="611" spans="1:10" x14ac:dyDescent="0.35">
      <c r="A611" s="1"/>
      <c r="I611" s="2"/>
      <c r="J611" s="2"/>
    </row>
    <row r="612" spans="1:10" x14ac:dyDescent="0.35">
      <c r="A612" s="1"/>
      <c r="I612" s="2"/>
      <c r="J612" s="2"/>
    </row>
    <row r="613" spans="1:10" x14ac:dyDescent="0.35">
      <c r="A613" s="1"/>
      <c r="I613" s="2"/>
      <c r="J613" s="2"/>
    </row>
    <row r="614" spans="1:10" x14ac:dyDescent="0.35">
      <c r="A614" s="1"/>
      <c r="I614" s="2"/>
      <c r="J614" s="2"/>
    </row>
    <row r="615" spans="1:10" x14ac:dyDescent="0.35">
      <c r="A615" s="1"/>
      <c r="I615" s="2"/>
      <c r="J615" s="2"/>
    </row>
    <row r="616" spans="1:10" x14ac:dyDescent="0.35">
      <c r="A616" s="1"/>
      <c r="I616" s="2"/>
      <c r="J616" s="2"/>
    </row>
    <row r="617" spans="1:10" x14ac:dyDescent="0.35">
      <c r="A617" s="1"/>
      <c r="I617" s="2"/>
      <c r="J617" s="2"/>
    </row>
    <row r="618" spans="1:10" x14ac:dyDescent="0.35">
      <c r="A618" s="1"/>
      <c r="I618" s="2"/>
      <c r="J618" s="2"/>
    </row>
    <row r="619" spans="1:10" x14ac:dyDescent="0.35">
      <c r="A619" s="1"/>
      <c r="I619" s="2"/>
      <c r="J619" s="2"/>
    </row>
    <row r="620" spans="1:10" x14ac:dyDescent="0.35">
      <c r="A620" s="1"/>
      <c r="I620" s="2"/>
      <c r="J620" s="2"/>
    </row>
    <row r="621" spans="1:10" x14ac:dyDescent="0.35">
      <c r="A621" s="1"/>
      <c r="I621" s="2"/>
      <c r="J621" s="2"/>
    </row>
    <row r="622" spans="1:10" x14ac:dyDescent="0.35">
      <c r="A622" s="1"/>
      <c r="I622" s="2"/>
      <c r="J622" s="2"/>
    </row>
    <row r="623" spans="1:10" x14ac:dyDescent="0.35">
      <c r="A623" s="1"/>
      <c r="I623" s="2"/>
      <c r="J623" s="2"/>
    </row>
    <row r="624" spans="1:10" x14ac:dyDescent="0.35">
      <c r="A624" s="1"/>
      <c r="I624" s="2"/>
      <c r="J624" s="2"/>
    </row>
    <row r="625" spans="1:10" x14ac:dyDescent="0.35">
      <c r="A625" s="1"/>
      <c r="I625" s="2"/>
      <c r="J625" s="2"/>
    </row>
    <row r="626" spans="1:10" x14ac:dyDescent="0.35">
      <c r="A626" s="1"/>
      <c r="I626" s="2"/>
      <c r="J626" s="2"/>
    </row>
    <row r="627" spans="1:10" x14ac:dyDescent="0.35">
      <c r="A627" s="1"/>
      <c r="I627" s="2"/>
      <c r="J627" s="2"/>
    </row>
    <row r="628" spans="1:10" x14ac:dyDescent="0.35">
      <c r="A628" s="1"/>
      <c r="I628" s="2"/>
      <c r="J628" s="2"/>
    </row>
    <row r="629" spans="1:10" x14ac:dyDescent="0.35">
      <c r="A629" s="1"/>
      <c r="I629" s="2"/>
      <c r="J629" s="2"/>
    </row>
    <row r="630" spans="1:10" x14ac:dyDescent="0.35">
      <c r="A630" s="1"/>
      <c r="I630" s="2"/>
      <c r="J630" s="2"/>
    </row>
    <row r="631" spans="1:10" x14ac:dyDescent="0.35">
      <c r="A631" s="1"/>
      <c r="I631" s="2"/>
      <c r="J631" s="2"/>
    </row>
    <row r="632" spans="1:10" x14ac:dyDescent="0.35">
      <c r="A632" s="1"/>
      <c r="I632" s="2"/>
      <c r="J632" s="2"/>
    </row>
    <row r="633" spans="1:10" x14ac:dyDescent="0.35">
      <c r="A633" s="1"/>
      <c r="I633" s="2"/>
      <c r="J633" s="2"/>
    </row>
    <row r="634" spans="1:10" x14ac:dyDescent="0.35">
      <c r="A634" s="1"/>
      <c r="I634" s="2"/>
      <c r="J634" s="2"/>
    </row>
    <row r="635" spans="1:10" x14ac:dyDescent="0.35">
      <c r="A635" s="1"/>
      <c r="I635" s="2"/>
      <c r="J635" s="2"/>
    </row>
    <row r="636" spans="1:10" x14ac:dyDescent="0.35">
      <c r="A636" s="1"/>
      <c r="I636" s="2"/>
      <c r="J636" s="2"/>
    </row>
    <row r="637" spans="1:10" x14ac:dyDescent="0.35">
      <c r="A637" s="1"/>
      <c r="I637" s="2"/>
      <c r="J637" s="2"/>
    </row>
    <row r="638" spans="1:10" x14ac:dyDescent="0.35">
      <c r="A638" s="1"/>
      <c r="I638" s="2"/>
      <c r="J638" s="2"/>
    </row>
    <row r="639" spans="1:10" x14ac:dyDescent="0.35">
      <c r="A639" s="1"/>
      <c r="I639" s="2"/>
      <c r="J639" s="2"/>
    </row>
    <row r="640" spans="1:10" x14ac:dyDescent="0.35">
      <c r="A640" s="1"/>
      <c r="I640" s="2"/>
      <c r="J640" s="2"/>
    </row>
    <row r="641" spans="1:10" x14ac:dyDescent="0.35">
      <c r="A641" s="1"/>
      <c r="I641" s="2"/>
      <c r="J641" s="2"/>
    </row>
    <row r="642" spans="1:10" x14ac:dyDescent="0.35">
      <c r="A642" s="1"/>
      <c r="I642" s="2"/>
      <c r="J642" s="2"/>
    </row>
    <row r="643" spans="1:10" x14ac:dyDescent="0.35">
      <c r="A643" s="1"/>
      <c r="I643" s="2"/>
      <c r="J643" s="2"/>
    </row>
    <row r="644" spans="1:10" x14ac:dyDescent="0.35">
      <c r="A644" s="1"/>
      <c r="I644" s="2"/>
      <c r="J644" s="2"/>
    </row>
    <row r="645" spans="1:10" x14ac:dyDescent="0.35">
      <c r="A645" s="1"/>
      <c r="I645" s="2"/>
      <c r="J645" s="2"/>
    </row>
    <row r="646" spans="1:10" x14ac:dyDescent="0.35">
      <c r="A646" s="1"/>
      <c r="I646" s="2"/>
      <c r="J646" s="2"/>
    </row>
    <row r="647" spans="1:10" x14ac:dyDescent="0.35">
      <c r="A647" s="1"/>
      <c r="I647" s="2"/>
      <c r="J647" s="2"/>
    </row>
    <row r="648" spans="1:10" x14ac:dyDescent="0.35">
      <c r="A648" s="1"/>
      <c r="I648" s="2"/>
      <c r="J648" s="2"/>
    </row>
    <row r="649" spans="1:10" x14ac:dyDescent="0.35">
      <c r="A649" s="1"/>
      <c r="I649" s="2"/>
      <c r="J649" s="2"/>
    </row>
    <row r="650" spans="1:10" x14ac:dyDescent="0.35">
      <c r="A650" s="1"/>
      <c r="I650" s="2"/>
      <c r="J650" s="2"/>
    </row>
    <row r="651" spans="1:10" x14ac:dyDescent="0.35">
      <c r="A651" s="1"/>
      <c r="I651" s="2"/>
      <c r="J651" s="2"/>
    </row>
    <row r="652" spans="1:10" x14ac:dyDescent="0.35">
      <c r="A652" s="1"/>
      <c r="I652" s="2"/>
      <c r="J652" s="2"/>
    </row>
    <row r="653" spans="1:10" x14ac:dyDescent="0.35">
      <c r="A653" s="1"/>
      <c r="I653" s="2"/>
      <c r="J653" s="2"/>
    </row>
    <row r="654" spans="1:10" x14ac:dyDescent="0.35">
      <c r="A654" s="1"/>
      <c r="I654" s="2"/>
      <c r="J654" s="2"/>
    </row>
    <row r="655" spans="1:10" x14ac:dyDescent="0.35">
      <c r="A655" s="1"/>
      <c r="I655" s="2"/>
      <c r="J655" s="2"/>
    </row>
    <row r="656" spans="1:10" x14ac:dyDescent="0.35">
      <c r="A656" s="1"/>
      <c r="I656" s="2"/>
      <c r="J656" s="2"/>
    </row>
    <row r="657" spans="1:10" x14ac:dyDescent="0.35">
      <c r="A657" s="1"/>
      <c r="I657" s="2"/>
      <c r="J657" s="2"/>
    </row>
    <row r="658" spans="1:10" x14ac:dyDescent="0.35">
      <c r="A658" s="1"/>
      <c r="I658" s="2"/>
      <c r="J658" s="2"/>
    </row>
    <row r="659" spans="1:10" x14ac:dyDescent="0.35">
      <c r="A659" s="1"/>
      <c r="I659" s="2"/>
      <c r="J659" s="2"/>
    </row>
    <row r="660" spans="1:10" x14ac:dyDescent="0.35">
      <c r="A660" s="1"/>
      <c r="I660" s="2"/>
      <c r="J660" s="2"/>
    </row>
    <row r="661" spans="1:10" x14ac:dyDescent="0.35">
      <c r="A661" s="1"/>
      <c r="I661" s="2"/>
      <c r="J661" s="2"/>
    </row>
    <row r="662" spans="1:10" x14ac:dyDescent="0.35">
      <c r="A662" s="1"/>
      <c r="I662" s="2"/>
      <c r="J662" s="2"/>
    </row>
    <row r="663" spans="1:10" x14ac:dyDescent="0.35">
      <c r="A663" s="1"/>
      <c r="I663" s="2"/>
      <c r="J663" s="2"/>
    </row>
    <row r="664" spans="1:10" x14ac:dyDescent="0.35">
      <c r="A664" s="1"/>
      <c r="I664" s="2"/>
      <c r="J664" s="2"/>
    </row>
    <row r="665" spans="1:10" x14ac:dyDescent="0.35">
      <c r="A665" s="1"/>
      <c r="I665" s="2"/>
      <c r="J665" s="2"/>
    </row>
    <row r="666" spans="1:10" x14ac:dyDescent="0.35">
      <c r="A666" s="1"/>
      <c r="I666" s="2"/>
      <c r="J666" s="2"/>
    </row>
    <row r="667" spans="1:10" x14ac:dyDescent="0.35">
      <c r="A667" s="1"/>
      <c r="I667" s="2"/>
      <c r="J667" s="2"/>
    </row>
    <row r="668" spans="1:10" x14ac:dyDescent="0.35">
      <c r="A668" s="1"/>
      <c r="I668" s="2"/>
      <c r="J668" s="2"/>
    </row>
    <row r="669" spans="1:10" x14ac:dyDescent="0.35">
      <c r="A669" s="1"/>
      <c r="I669" s="2"/>
      <c r="J669" s="2"/>
    </row>
    <row r="670" spans="1:10" x14ac:dyDescent="0.35">
      <c r="A670" s="1"/>
      <c r="I670" s="2"/>
      <c r="J670" s="2"/>
    </row>
    <row r="671" spans="1:10" x14ac:dyDescent="0.35">
      <c r="A671" s="1"/>
      <c r="I671" s="2"/>
      <c r="J671" s="2"/>
    </row>
    <row r="672" spans="1:10" x14ac:dyDescent="0.35">
      <c r="A672" s="1"/>
      <c r="I672" s="2"/>
      <c r="J672" s="2"/>
    </row>
    <row r="673" spans="1:10" x14ac:dyDescent="0.35">
      <c r="A673" s="1"/>
      <c r="I673" s="2"/>
      <c r="J673" s="2"/>
    </row>
    <row r="674" spans="1:10" x14ac:dyDescent="0.35">
      <c r="A674" s="1"/>
      <c r="I674" s="2"/>
      <c r="J674" s="2"/>
    </row>
    <row r="675" spans="1:10" x14ac:dyDescent="0.35">
      <c r="A675" s="1"/>
      <c r="I675" s="2"/>
      <c r="J675" s="2"/>
    </row>
    <row r="676" spans="1:10" x14ac:dyDescent="0.35">
      <c r="A676" s="1"/>
      <c r="I676" s="2"/>
      <c r="J676" s="2"/>
    </row>
    <row r="677" spans="1:10" x14ac:dyDescent="0.35">
      <c r="A677" s="1"/>
      <c r="I677" s="2"/>
      <c r="J677" s="2"/>
    </row>
    <row r="678" spans="1:10" x14ac:dyDescent="0.35">
      <c r="A678" s="1"/>
      <c r="I678" s="2"/>
      <c r="J678" s="2"/>
    </row>
    <row r="679" spans="1:10" x14ac:dyDescent="0.35">
      <c r="A679" s="1"/>
      <c r="I679" s="2"/>
      <c r="J679" s="2"/>
    </row>
    <row r="680" spans="1:10" x14ac:dyDescent="0.35">
      <c r="A680" s="1"/>
      <c r="I680" s="2"/>
      <c r="J680" s="2"/>
    </row>
    <row r="681" spans="1:10" x14ac:dyDescent="0.35">
      <c r="A681" s="1"/>
      <c r="I681" s="2"/>
      <c r="J681" s="2"/>
    </row>
    <row r="682" spans="1:10" x14ac:dyDescent="0.35">
      <c r="A682" s="1"/>
      <c r="I682" s="2"/>
      <c r="J682" s="2"/>
    </row>
    <row r="683" spans="1:10" x14ac:dyDescent="0.35">
      <c r="A683" s="1"/>
      <c r="I683" s="2"/>
      <c r="J683" s="2"/>
    </row>
    <row r="684" spans="1:10" x14ac:dyDescent="0.35">
      <c r="A684" s="1"/>
      <c r="I684" s="2"/>
      <c r="J684" s="2"/>
    </row>
    <row r="685" spans="1:10" x14ac:dyDescent="0.35">
      <c r="A685" s="1"/>
      <c r="I685" s="2"/>
      <c r="J685" s="2"/>
    </row>
    <row r="686" spans="1:10" x14ac:dyDescent="0.35">
      <c r="A686" s="1"/>
      <c r="I686" s="2"/>
      <c r="J686" s="2"/>
    </row>
    <row r="687" spans="1:10" x14ac:dyDescent="0.35">
      <c r="A687" s="1"/>
      <c r="I687" s="2"/>
      <c r="J687" s="2"/>
    </row>
    <row r="688" spans="1:10" x14ac:dyDescent="0.35">
      <c r="A688" s="1"/>
      <c r="I688" s="2"/>
      <c r="J688" s="2"/>
    </row>
    <row r="689" spans="1:10" x14ac:dyDescent="0.35">
      <c r="A689" s="1"/>
      <c r="I689" s="2"/>
      <c r="J689" s="2"/>
    </row>
    <row r="690" spans="1:10" x14ac:dyDescent="0.35">
      <c r="A690" s="1"/>
      <c r="I690" s="2"/>
      <c r="J690" s="2"/>
    </row>
    <row r="691" spans="1:10" x14ac:dyDescent="0.35">
      <c r="A691" s="1"/>
      <c r="I691" s="2"/>
      <c r="J691" s="2"/>
    </row>
    <row r="692" spans="1:10" x14ac:dyDescent="0.35">
      <c r="A692" s="1"/>
      <c r="I692" s="2"/>
      <c r="J692" s="2"/>
    </row>
    <row r="693" spans="1:10" x14ac:dyDescent="0.35">
      <c r="A693" s="1"/>
      <c r="I693" s="2"/>
      <c r="J693" s="2"/>
    </row>
    <row r="694" spans="1:10" x14ac:dyDescent="0.35">
      <c r="A694" s="1"/>
      <c r="I694" s="2"/>
      <c r="J694" s="2"/>
    </row>
    <row r="695" spans="1:10" x14ac:dyDescent="0.35">
      <c r="A695" s="1"/>
      <c r="I695" s="2"/>
      <c r="J695" s="2"/>
    </row>
    <row r="696" spans="1:10" x14ac:dyDescent="0.35">
      <c r="A696" s="1"/>
      <c r="I696" s="2"/>
      <c r="J696" s="2"/>
    </row>
    <row r="697" spans="1:10" x14ac:dyDescent="0.35">
      <c r="A697" s="1"/>
      <c r="I697" s="2"/>
      <c r="J697" s="2"/>
    </row>
    <row r="698" spans="1:10" x14ac:dyDescent="0.35">
      <c r="A698" s="1"/>
      <c r="I698" s="2"/>
      <c r="J698" s="2"/>
    </row>
    <row r="699" spans="1:10" x14ac:dyDescent="0.35">
      <c r="A699" s="1"/>
      <c r="I699" s="2"/>
      <c r="J699" s="2"/>
    </row>
    <row r="700" spans="1:10" x14ac:dyDescent="0.35">
      <c r="A700" s="1"/>
      <c r="I700" s="2"/>
      <c r="J700" s="2"/>
    </row>
    <row r="701" spans="1:10" x14ac:dyDescent="0.35">
      <c r="A701" s="1"/>
      <c r="I701" s="2"/>
      <c r="J701" s="2"/>
    </row>
    <row r="702" spans="1:10" x14ac:dyDescent="0.35">
      <c r="A702" s="1"/>
      <c r="I702" s="2"/>
      <c r="J702" s="2"/>
    </row>
    <row r="703" spans="1:10" x14ac:dyDescent="0.35">
      <c r="A703" s="1"/>
      <c r="I703" s="2"/>
      <c r="J703" s="2"/>
    </row>
    <row r="704" spans="1:10" x14ac:dyDescent="0.35">
      <c r="A704" s="1"/>
      <c r="I704" s="2"/>
      <c r="J704" s="2"/>
    </row>
    <row r="705" spans="1:10" x14ac:dyDescent="0.35">
      <c r="A705" s="1"/>
      <c r="I705" s="2"/>
      <c r="J705" s="2"/>
    </row>
    <row r="706" spans="1:10" x14ac:dyDescent="0.35">
      <c r="A706" s="1"/>
      <c r="I706" s="2"/>
      <c r="J706" s="2"/>
    </row>
    <row r="707" spans="1:10" x14ac:dyDescent="0.35">
      <c r="A707" s="1"/>
      <c r="I707" s="2"/>
      <c r="J707" s="2"/>
    </row>
    <row r="708" spans="1:10" x14ac:dyDescent="0.35">
      <c r="A708" s="1"/>
      <c r="I708" s="2"/>
      <c r="J708" s="2"/>
    </row>
    <row r="709" spans="1:10" x14ac:dyDescent="0.35">
      <c r="A709" s="1"/>
      <c r="I709" s="2"/>
      <c r="J709" s="2"/>
    </row>
    <row r="710" spans="1:10" x14ac:dyDescent="0.35">
      <c r="A710" s="1"/>
      <c r="I710" s="2"/>
      <c r="J710" s="2"/>
    </row>
    <row r="711" spans="1:10" x14ac:dyDescent="0.35">
      <c r="A711" s="1"/>
      <c r="I711" s="2"/>
      <c r="J711" s="2"/>
    </row>
    <row r="712" spans="1:10" x14ac:dyDescent="0.35">
      <c r="A712" s="1"/>
      <c r="I712" s="2"/>
      <c r="J712" s="2"/>
    </row>
    <row r="713" spans="1:10" x14ac:dyDescent="0.35">
      <c r="A713" s="1"/>
      <c r="I713" s="2"/>
      <c r="J713" s="2"/>
    </row>
    <row r="714" spans="1:10" x14ac:dyDescent="0.35">
      <c r="A714" s="1"/>
      <c r="I714" s="2"/>
      <c r="J714" s="2"/>
    </row>
    <row r="715" spans="1:10" x14ac:dyDescent="0.35">
      <c r="A715" s="1"/>
      <c r="I715" s="2"/>
      <c r="J715" s="2"/>
    </row>
    <row r="716" spans="1:10" x14ac:dyDescent="0.35">
      <c r="A716" s="1"/>
      <c r="I716" s="2"/>
      <c r="J716" s="2"/>
    </row>
    <row r="717" spans="1:10" x14ac:dyDescent="0.35">
      <c r="A717" s="1"/>
      <c r="I717" s="2"/>
      <c r="J717" s="2"/>
    </row>
    <row r="718" spans="1:10" x14ac:dyDescent="0.35">
      <c r="A718" s="1"/>
      <c r="I718" s="2"/>
      <c r="J718" s="2"/>
    </row>
    <row r="719" spans="1:10" x14ac:dyDescent="0.35">
      <c r="A719" s="1"/>
      <c r="I719" s="2"/>
      <c r="J719" s="2"/>
    </row>
    <row r="720" spans="1:10" x14ac:dyDescent="0.35">
      <c r="A720" s="1"/>
      <c r="I720" s="2"/>
      <c r="J720" s="2"/>
    </row>
    <row r="721" spans="1:10" x14ac:dyDescent="0.35">
      <c r="A721" s="1"/>
      <c r="I721" s="2"/>
      <c r="J721" s="2"/>
    </row>
    <row r="722" spans="1:10" x14ac:dyDescent="0.35">
      <c r="A722" s="1"/>
      <c r="I722" s="2"/>
      <c r="J722" s="2"/>
    </row>
    <row r="723" spans="1:10" x14ac:dyDescent="0.35">
      <c r="A723" s="1"/>
      <c r="I723" s="2"/>
      <c r="J723" s="2"/>
    </row>
    <row r="724" spans="1:10" x14ac:dyDescent="0.35">
      <c r="A724" s="1"/>
      <c r="I724" s="2"/>
      <c r="J724" s="2"/>
    </row>
    <row r="725" spans="1:10" x14ac:dyDescent="0.35">
      <c r="A725" s="1"/>
      <c r="I725" s="2"/>
      <c r="J725" s="2"/>
    </row>
    <row r="726" spans="1:10" x14ac:dyDescent="0.35">
      <c r="A726" s="1"/>
      <c r="I726" s="2"/>
      <c r="J726" s="2"/>
    </row>
    <row r="727" spans="1:10" x14ac:dyDescent="0.35">
      <c r="A727" s="1"/>
      <c r="I727" s="2"/>
      <c r="J727" s="2"/>
    </row>
    <row r="728" spans="1:10" x14ac:dyDescent="0.35">
      <c r="A728" s="1"/>
      <c r="I728" s="2"/>
      <c r="J728" s="2"/>
    </row>
    <row r="729" spans="1:10" x14ac:dyDescent="0.35">
      <c r="A729" s="1"/>
      <c r="I729" s="2"/>
      <c r="J729" s="2"/>
    </row>
    <row r="730" spans="1:10" x14ac:dyDescent="0.35">
      <c r="A730" s="1"/>
      <c r="I730" s="2"/>
      <c r="J730" s="2"/>
    </row>
    <row r="731" spans="1:10" x14ac:dyDescent="0.35">
      <c r="A731" s="1"/>
      <c r="I731" s="2"/>
      <c r="J731" s="2"/>
    </row>
    <row r="732" spans="1:10" x14ac:dyDescent="0.35">
      <c r="A732" s="1"/>
      <c r="I732" s="2"/>
      <c r="J732" s="2"/>
    </row>
    <row r="733" spans="1:10" x14ac:dyDescent="0.35">
      <c r="A733" s="1"/>
      <c r="I733" s="2"/>
      <c r="J733" s="2"/>
    </row>
    <row r="734" spans="1:10" x14ac:dyDescent="0.35">
      <c r="A734" s="1"/>
      <c r="I734" s="2"/>
      <c r="J734" s="2"/>
    </row>
    <row r="735" spans="1:10" x14ac:dyDescent="0.35">
      <c r="A735" s="1"/>
      <c r="I735" s="2"/>
      <c r="J735" s="2"/>
    </row>
    <row r="736" spans="1:10" x14ac:dyDescent="0.35">
      <c r="A736" s="1"/>
      <c r="I736" s="2"/>
      <c r="J736" s="2"/>
    </row>
    <row r="737" spans="1:10" x14ac:dyDescent="0.35">
      <c r="A737" s="1"/>
      <c r="I737" s="2"/>
      <c r="J737" s="2"/>
    </row>
    <row r="738" spans="1:10" x14ac:dyDescent="0.35">
      <c r="A738" s="1"/>
      <c r="I738" s="2"/>
      <c r="J738" s="2"/>
    </row>
    <row r="739" spans="1:10" x14ac:dyDescent="0.35">
      <c r="A739" s="1"/>
      <c r="I739" s="2"/>
      <c r="J739" s="2"/>
    </row>
    <row r="740" spans="1:10" x14ac:dyDescent="0.35">
      <c r="A740" s="1"/>
      <c r="I740" s="2"/>
      <c r="J740" s="2"/>
    </row>
    <row r="741" spans="1:10" x14ac:dyDescent="0.35">
      <c r="A741" s="1"/>
      <c r="I741" s="2"/>
      <c r="J741" s="2"/>
    </row>
    <row r="742" spans="1:10" x14ac:dyDescent="0.35">
      <c r="A742" s="1"/>
      <c r="I742" s="2"/>
      <c r="J742" s="2"/>
    </row>
    <row r="743" spans="1:10" x14ac:dyDescent="0.35">
      <c r="A743" s="1"/>
      <c r="I743" s="2"/>
      <c r="J743" s="2"/>
    </row>
    <row r="744" spans="1:10" x14ac:dyDescent="0.35">
      <c r="A744" s="1"/>
      <c r="I744" s="2"/>
      <c r="J744" s="2"/>
    </row>
    <row r="745" spans="1:10" x14ac:dyDescent="0.35">
      <c r="A745" s="1"/>
      <c r="I745" s="2"/>
      <c r="J745" s="2"/>
    </row>
    <row r="746" spans="1:10" x14ac:dyDescent="0.35">
      <c r="A746" s="1"/>
      <c r="I746" s="2"/>
      <c r="J746" s="2"/>
    </row>
    <row r="747" spans="1:10" x14ac:dyDescent="0.35">
      <c r="A747" s="1"/>
      <c r="I747" s="2"/>
      <c r="J747" s="2"/>
    </row>
    <row r="748" spans="1:10" x14ac:dyDescent="0.35">
      <c r="A748" s="1"/>
      <c r="I748" s="2"/>
      <c r="J748" s="2"/>
    </row>
    <row r="749" spans="1:10" x14ac:dyDescent="0.35">
      <c r="A749" s="1"/>
      <c r="I749" s="2"/>
      <c r="J749" s="2"/>
    </row>
    <row r="750" spans="1:10" x14ac:dyDescent="0.35">
      <c r="A750" s="1"/>
      <c r="I750" s="2"/>
      <c r="J750" s="2"/>
    </row>
    <row r="751" spans="1:10" x14ac:dyDescent="0.35">
      <c r="A751" s="1"/>
      <c r="I751" s="2"/>
      <c r="J751" s="2"/>
    </row>
    <row r="752" spans="1:10" x14ac:dyDescent="0.35">
      <c r="A752" s="1"/>
      <c r="I752" s="2"/>
      <c r="J752" s="2"/>
    </row>
    <row r="753" spans="1:10" x14ac:dyDescent="0.35">
      <c r="A753" s="1"/>
      <c r="I753" s="2"/>
      <c r="J753" s="2"/>
    </row>
    <row r="754" spans="1:10" x14ac:dyDescent="0.35">
      <c r="A754" s="1"/>
      <c r="I754" s="2"/>
      <c r="J754" s="2"/>
    </row>
    <row r="755" spans="1:10" x14ac:dyDescent="0.35">
      <c r="A755" s="1"/>
      <c r="I755" s="2"/>
      <c r="J755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10</vt:i4>
      </vt:variant>
    </vt:vector>
  </HeadingPairs>
  <TitlesOfParts>
    <vt:vector size="32" baseType="lpstr">
      <vt:lpstr>README</vt:lpstr>
      <vt:lpstr>AAPL</vt:lpstr>
      <vt:lpstr>AMT</vt:lpstr>
      <vt:lpstr>BHP</vt:lpstr>
      <vt:lpstr>BRK-A</vt:lpstr>
      <vt:lpstr>EBR</vt:lpstr>
      <vt:lpstr>HDB</vt:lpstr>
      <vt:lpstr>HYG</vt:lpstr>
      <vt:lpstr>ISEE</vt:lpstr>
      <vt:lpstr>JNJ</vt:lpstr>
      <vt:lpstr>LVMUY</vt:lpstr>
      <vt:lpstr>MMAT</vt:lpstr>
      <vt:lpstr>PG</vt:lpstr>
      <vt:lpstr>RHHBY</vt:lpstr>
      <vt:lpstr>TCEHY</vt:lpstr>
      <vt:lpstr>TSLA</vt:lpstr>
      <vt:lpstr>WMT</vt:lpstr>
      <vt:lpstr>XOM</vt:lpstr>
      <vt:lpstr>^TYX</vt:lpstr>
      <vt:lpstr>SummaryStats</vt:lpstr>
      <vt:lpstr>Calculations</vt:lpstr>
      <vt:lpstr>EfficientFrontier</vt:lpstr>
      <vt:lpstr>A</vt:lpstr>
      <vt:lpstr>B</vt:lpstr>
      <vt:lpstr>CC</vt:lpstr>
      <vt:lpstr>D</vt:lpstr>
      <vt:lpstr>E</vt:lpstr>
      <vt:lpstr>EndDate</vt:lpstr>
      <vt:lpstr>Rf</vt:lpstr>
      <vt:lpstr>Rmax</vt:lpstr>
      <vt:lpstr>Rtangent</vt:lpstr>
      <vt:lpstr>SigmaInv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Anand Goel</dc:creator>
  <cp:lastModifiedBy>Anand</cp:lastModifiedBy>
  <dcterms:created xsi:type="dcterms:W3CDTF">2019-10-02T17:13:07Z</dcterms:created>
  <dcterms:modified xsi:type="dcterms:W3CDTF">2023-04-24T06:22:11Z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73fd474-4f3c-44ed-88fb-5cc4bd2471bf_Enabled">
    <vt:lpwstr>true</vt:lpwstr>
  </property>
  <property fmtid="{D5CDD505-2E9C-101B-9397-08002B2CF9AE}" pid="3" name="MSIP_Label_a73fd474-4f3c-44ed-88fb-5cc4bd2471bf_SetDate">
    <vt:lpwstr>2023-03-08T23:10:16Z</vt:lpwstr>
  </property>
  <property fmtid="{D5CDD505-2E9C-101B-9397-08002B2CF9AE}" pid="4" name="MSIP_Label_a73fd474-4f3c-44ed-88fb-5cc4bd2471bf_Method">
    <vt:lpwstr>Standard</vt:lpwstr>
  </property>
  <property fmtid="{D5CDD505-2E9C-101B-9397-08002B2CF9AE}" pid="5" name="MSIP_Label_a73fd474-4f3c-44ed-88fb-5cc4bd2471bf_Name">
    <vt:lpwstr>defa4170-0d19-0005-0004-bc88714345d2</vt:lpwstr>
  </property>
  <property fmtid="{D5CDD505-2E9C-101B-9397-08002B2CF9AE}" pid="6" name="MSIP_Label_a73fd474-4f3c-44ed-88fb-5cc4bd2471bf_SiteId">
    <vt:lpwstr>8d1a69ec-03b5-4345-ae21-dad112f5fb4f</vt:lpwstr>
  </property>
  <property fmtid="{D5CDD505-2E9C-101B-9397-08002B2CF9AE}" pid="7" name="MSIP_Label_a73fd474-4f3c-44ed-88fb-5cc4bd2471bf_ActionId">
    <vt:lpwstr>a6020350-5958-43d8-98da-78fda8367224</vt:lpwstr>
  </property>
  <property fmtid="{D5CDD505-2E9C-101B-9397-08002B2CF9AE}" pid="8" name="MSIP_Label_a73fd474-4f3c-44ed-88fb-5cc4bd2471bf_ContentBits">
    <vt:lpwstr>0</vt:lpwstr>
  </property>
</Properties>
</file>